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rtic\Documents\"/>
    </mc:Choice>
  </mc:AlternateContent>
  <xr:revisionPtr revIDLastSave="0" documentId="8_{FB26041E-7706-42F9-91E6-9DB1A3FF1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I POSEBNI DIO" sheetId="1" r:id="rId1"/>
  </sheets>
  <definedNames>
    <definedName name="_xlnm.Print_Area" localSheetId="0">'OPĆI I POSEBNI DIO'!$A$1:$J$451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0" i="1" l="1"/>
  <c r="I450" i="1"/>
  <c r="J448" i="1"/>
  <c r="I448" i="1"/>
  <c r="J447" i="1"/>
  <c r="I447" i="1"/>
  <c r="J445" i="1"/>
  <c r="I445" i="1"/>
  <c r="J444" i="1"/>
  <c r="I444" i="1"/>
  <c r="J442" i="1"/>
  <c r="I442" i="1"/>
  <c r="J441" i="1"/>
  <c r="I441" i="1"/>
  <c r="J439" i="1"/>
  <c r="I439" i="1"/>
  <c r="J438" i="1"/>
  <c r="I438" i="1"/>
  <c r="J432" i="1"/>
  <c r="I432" i="1"/>
  <c r="J430" i="1"/>
  <c r="I430" i="1"/>
  <c r="J429" i="1"/>
  <c r="I429" i="1"/>
  <c r="J427" i="1"/>
  <c r="I427" i="1"/>
  <c r="J426" i="1"/>
  <c r="I426" i="1"/>
  <c r="J424" i="1"/>
  <c r="I424" i="1"/>
  <c r="J423" i="1"/>
  <c r="I423" i="1"/>
  <c r="J421" i="1"/>
  <c r="I421" i="1"/>
  <c r="J420" i="1"/>
  <c r="I420" i="1"/>
  <c r="J414" i="1"/>
  <c r="I414" i="1"/>
  <c r="J412" i="1"/>
  <c r="I412" i="1"/>
  <c r="J411" i="1"/>
  <c r="I411" i="1"/>
  <c r="J409" i="1"/>
  <c r="I409" i="1"/>
  <c r="J408" i="1"/>
  <c r="I408" i="1"/>
  <c r="J406" i="1"/>
  <c r="I406" i="1"/>
  <c r="J405" i="1"/>
  <c r="I405" i="1"/>
  <c r="J403" i="1"/>
  <c r="I403" i="1"/>
  <c r="J402" i="1"/>
  <c r="I402" i="1"/>
  <c r="J396" i="1"/>
  <c r="J394" i="1"/>
  <c r="I394" i="1"/>
  <c r="J393" i="1"/>
  <c r="I393" i="1"/>
  <c r="J391" i="1"/>
  <c r="I391" i="1"/>
  <c r="J390" i="1"/>
  <c r="I390" i="1"/>
  <c r="J388" i="1"/>
  <c r="I388" i="1"/>
  <c r="J387" i="1"/>
  <c r="I387" i="1"/>
  <c r="J385" i="1"/>
  <c r="I385" i="1"/>
  <c r="J384" i="1"/>
  <c r="I384" i="1"/>
  <c r="J364" i="1"/>
  <c r="I364" i="1"/>
  <c r="J358" i="1"/>
  <c r="I358" i="1"/>
  <c r="J357" i="1"/>
  <c r="I357" i="1"/>
  <c r="J353" i="1"/>
  <c r="I353" i="1"/>
  <c r="J352" i="1"/>
  <c r="I352" i="1"/>
  <c r="J350" i="1"/>
  <c r="I350" i="1"/>
  <c r="J349" i="1"/>
  <c r="I349" i="1"/>
  <c r="J347" i="1"/>
  <c r="I347" i="1"/>
  <c r="J345" i="1"/>
  <c r="I345" i="1"/>
  <c r="J343" i="1"/>
  <c r="I343" i="1"/>
  <c r="J342" i="1"/>
  <c r="I342" i="1"/>
  <c r="J340" i="1"/>
  <c r="I340" i="1"/>
  <c r="J337" i="1"/>
  <c r="I337" i="1"/>
  <c r="J334" i="1"/>
  <c r="I334" i="1"/>
  <c r="J333" i="1"/>
  <c r="I333" i="1"/>
  <c r="J331" i="1"/>
  <c r="I331" i="1"/>
  <c r="J329" i="1"/>
  <c r="I329" i="1"/>
  <c r="J328" i="1"/>
  <c r="I328" i="1"/>
  <c r="J327" i="1"/>
  <c r="I327" i="1"/>
  <c r="J326" i="1"/>
  <c r="I326" i="1"/>
  <c r="J324" i="1"/>
  <c r="I324" i="1"/>
  <c r="J323" i="1"/>
  <c r="I323" i="1"/>
  <c r="J321" i="1"/>
  <c r="J319" i="1"/>
  <c r="I319" i="1"/>
  <c r="J318" i="1"/>
  <c r="I318" i="1"/>
  <c r="J317" i="1"/>
  <c r="I317" i="1"/>
  <c r="J316" i="1"/>
  <c r="I316" i="1"/>
  <c r="J314" i="1"/>
  <c r="I312" i="1"/>
  <c r="J311" i="1"/>
  <c r="I311" i="1"/>
  <c r="J310" i="1"/>
  <c r="I310" i="1"/>
  <c r="J308" i="1"/>
  <c r="I308" i="1"/>
  <c r="J307" i="1"/>
  <c r="I307" i="1"/>
  <c r="J306" i="1"/>
  <c r="I306" i="1"/>
  <c r="J303" i="1"/>
  <c r="I303" i="1"/>
  <c r="J301" i="1"/>
  <c r="I301" i="1"/>
  <c r="J299" i="1"/>
  <c r="J298" i="1"/>
  <c r="I298" i="1"/>
  <c r="J296" i="1"/>
  <c r="I296" i="1"/>
  <c r="J295" i="1"/>
  <c r="I295" i="1"/>
  <c r="J294" i="1"/>
  <c r="I294" i="1"/>
  <c r="J292" i="1"/>
  <c r="I292" i="1"/>
  <c r="J290" i="1"/>
  <c r="I290" i="1"/>
  <c r="J289" i="1"/>
  <c r="I289" i="1"/>
  <c r="J288" i="1"/>
  <c r="I288" i="1"/>
  <c r="J287" i="1"/>
  <c r="I287" i="1"/>
  <c r="J286" i="1"/>
  <c r="I286" i="1"/>
  <c r="J283" i="1"/>
  <c r="I283" i="1"/>
  <c r="J282" i="1"/>
  <c r="I282" i="1"/>
  <c r="J280" i="1"/>
  <c r="J279" i="1"/>
  <c r="I279" i="1"/>
  <c r="J277" i="1"/>
  <c r="I277" i="1"/>
  <c r="J275" i="1"/>
  <c r="I275" i="1"/>
  <c r="J274" i="1"/>
  <c r="I274" i="1"/>
  <c r="J273" i="1"/>
  <c r="I273" i="1"/>
  <c r="J269" i="1"/>
  <c r="I269" i="1"/>
  <c r="J266" i="1"/>
  <c r="I266" i="1"/>
  <c r="J265" i="1"/>
  <c r="I265" i="1"/>
  <c r="J264" i="1"/>
  <c r="I264" i="1"/>
  <c r="J263" i="1"/>
  <c r="I263" i="1"/>
  <c r="J262" i="1"/>
  <c r="I262" i="1"/>
  <c r="J259" i="1"/>
  <c r="I259" i="1"/>
  <c r="J218" i="1"/>
  <c r="I218" i="1"/>
  <c r="J214" i="1"/>
  <c r="I214" i="1"/>
  <c r="J213" i="1"/>
  <c r="I213" i="1"/>
  <c r="J212" i="1"/>
  <c r="I212" i="1"/>
  <c r="J211" i="1"/>
  <c r="I211" i="1"/>
  <c r="J208" i="1"/>
  <c r="I208" i="1"/>
  <c r="J373" i="1"/>
  <c r="I373" i="1"/>
  <c r="J368" i="1"/>
  <c r="I368" i="1"/>
  <c r="J366" i="1"/>
  <c r="I366" i="1"/>
  <c r="J253" i="1"/>
  <c r="I253" i="1"/>
  <c r="J99" i="1"/>
  <c r="I99" i="1"/>
  <c r="J98" i="1"/>
  <c r="I98" i="1"/>
  <c r="J33" i="1"/>
  <c r="I33" i="1"/>
  <c r="J26" i="1"/>
  <c r="I26" i="1"/>
  <c r="J25" i="1"/>
  <c r="I25" i="1"/>
  <c r="J16" i="1"/>
  <c r="I16" i="1"/>
  <c r="J81" i="1"/>
  <c r="I81" i="1"/>
  <c r="J79" i="1"/>
  <c r="I79" i="1"/>
  <c r="J77" i="1"/>
  <c r="I77" i="1"/>
  <c r="J76" i="1"/>
  <c r="I76" i="1"/>
  <c r="J64" i="1"/>
  <c r="I64" i="1"/>
  <c r="J51" i="1"/>
  <c r="I51" i="1"/>
  <c r="J55" i="1"/>
  <c r="I55" i="1"/>
  <c r="J53" i="1"/>
  <c r="I53" i="1"/>
  <c r="J59" i="1"/>
  <c r="I59" i="1"/>
  <c r="J63" i="1"/>
  <c r="I63" i="1"/>
  <c r="J71" i="1"/>
  <c r="I71" i="1"/>
  <c r="I70" i="1"/>
  <c r="J69" i="1"/>
  <c r="E210" i="1" l="1"/>
  <c r="E217" i="1"/>
  <c r="E194" i="1"/>
  <c r="E193" i="1" s="1"/>
  <c r="E191" i="1"/>
  <c r="E190" i="1" s="1"/>
  <c r="H27" i="1" l="1"/>
  <c r="E27" i="1"/>
  <c r="H137" i="1"/>
  <c r="H136" i="1"/>
  <c r="H134" i="1"/>
  <c r="H132" i="1"/>
  <c r="G137" i="1"/>
  <c r="G136" i="1"/>
  <c r="G135" i="1" s="1"/>
  <c r="G134" i="1"/>
  <c r="G132" i="1"/>
  <c r="G121" i="1"/>
  <c r="G120" i="1"/>
  <c r="G119" i="1"/>
  <c r="E144" i="1"/>
  <c r="E143" i="1"/>
  <c r="E137" i="1"/>
  <c r="E134" i="1"/>
  <c r="E132" i="1"/>
  <c r="E129" i="1"/>
  <c r="H177" i="1"/>
  <c r="E177" i="1"/>
  <c r="E176" i="1"/>
  <c r="H449" i="1"/>
  <c r="H446" i="1"/>
  <c r="H443" i="1"/>
  <c r="H440" i="1"/>
  <c r="H437" i="1"/>
  <c r="H431" i="1"/>
  <c r="H428" i="1"/>
  <c r="H425" i="1"/>
  <c r="H422" i="1"/>
  <c r="H419" i="1"/>
  <c r="H413" i="1"/>
  <c r="H410" i="1"/>
  <c r="H400" i="1" s="1"/>
  <c r="H407" i="1"/>
  <c r="H404" i="1"/>
  <c r="H401" i="1"/>
  <c r="H395" i="1"/>
  <c r="J395" i="1" s="1"/>
  <c r="H392" i="1"/>
  <c r="H389" i="1"/>
  <c r="H144" i="1" s="1"/>
  <c r="H386" i="1"/>
  <c r="H143" i="1" s="1"/>
  <c r="H383" i="1"/>
  <c r="H376" i="1"/>
  <c r="H375" i="1"/>
  <c r="H374" i="1"/>
  <c r="H372" i="1"/>
  <c r="H367" i="1"/>
  <c r="H365" i="1"/>
  <c r="H363" i="1"/>
  <c r="H356" i="1"/>
  <c r="H351" i="1"/>
  <c r="H348" i="1"/>
  <c r="H346" i="1"/>
  <c r="H344" i="1"/>
  <c r="H128" i="1" s="1"/>
  <c r="H341" i="1"/>
  <c r="H339" i="1"/>
  <c r="H336" i="1"/>
  <c r="H124" i="1" s="1"/>
  <c r="H332" i="1"/>
  <c r="H330" i="1"/>
  <c r="H325" i="1"/>
  <c r="H322" i="1"/>
  <c r="H320" i="1"/>
  <c r="H315" i="1"/>
  <c r="H313" i="1"/>
  <c r="H309" i="1"/>
  <c r="H305" i="1"/>
  <c r="H302" i="1"/>
  <c r="H300" i="1"/>
  <c r="H297" i="1"/>
  <c r="H293" i="1"/>
  <c r="H291" i="1"/>
  <c r="H285" i="1"/>
  <c r="H281" i="1"/>
  <c r="H278" i="1"/>
  <c r="H276" i="1"/>
  <c r="H272" i="1"/>
  <c r="H268" i="1"/>
  <c r="H261" i="1"/>
  <c r="H258" i="1"/>
  <c r="H252" i="1"/>
  <c r="H244" i="1"/>
  <c r="H242" i="1"/>
  <c r="H232" i="1"/>
  <c r="H225" i="1"/>
  <c r="H220" i="1"/>
  <c r="H217" i="1"/>
  <c r="H210" i="1"/>
  <c r="H207" i="1"/>
  <c r="G449" i="1"/>
  <c r="G446" i="1"/>
  <c r="G443" i="1"/>
  <c r="G440" i="1"/>
  <c r="G437" i="1"/>
  <c r="G431" i="1"/>
  <c r="G428" i="1"/>
  <c r="G425" i="1"/>
  <c r="G422" i="1"/>
  <c r="G419" i="1"/>
  <c r="G418" i="1" s="1"/>
  <c r="G417" i="1" s="1"/>
  <c r="G416" i="1" s="1"/>
  <c r="G415" i="1" s="1"/>
  <c r="G149" i="1" s="1"/>
  <c r="G413" i="1"/>
  <c r="G146" i="1" s="1"/>
  <c r="G410" i="1"/>
  <c r="G145" i="1" s="1"/>
  <c r="G407" i="1"/>
  <c r="G144" i="1" s="1"/>
  <c r="G404" i="1"/>
  <c r="G400" i="1" s="1"/>
  <c r="G399" i="1" s="1"/>
  <c r="G398" i="1" s="1"/>
  <c r="G397" i="1" s="1"/>
  <c r="G148" i="1" s="1"/>
  <c r="G401" i="1"/>
  <c r="G395" i="1"/>
  <c r="G392" i="1"/>
  <c r="G389" i="1"/>
  <c r="G386" i="1"/>
  <c r="G383" i="1"/>
  <c r="G376" i="1"/>
  <c r="G375" i="1"/>
  <c r="G374" i="1" s="1"/>
  <c r="G372" i="1"/>
  <c r="G371" i="1" s="1"/>
  <c r="G367" i="1"/>
  <c r="G365" i="1"/>
  <c r="G363" i="1"/>
  <c r="G362" i="1" s="1"/>
  <c r="G356" i="1"/>
  <c r="G355" i="1" s="1"/>
  <c r="G354" i="1" s="1"/>
  <c r="G138" i="1" s="1"/>
  <c r="G351" i="1"/>
  <c r="G348" i="1"/>
  <c r="G130" i="1" s="1"/>
  <c r="G346" i="1"/>
  <c r="G129" i="1" s="1"/>
  <c r="G344" i="1"/>
  <c r="G128" i="1" s="1"/>
  <c r="G341" i="1"/>
  <c r="G127" i="1" s="1"/>
  <c r="G339" i="1"/>
  <c r="G126" i="1" s="1"/>
  <c r="G336" i="1"/>
  <c r="G124" i="1" s="1"/>
  <c r="G123" i="1" s="1"/>
  <c r="G335" i="1"/>
  <c r="G332" i="1"/>
  <c r="G122" i="1" s="1"/>
  <c r="G330" i="1"/>
  <c r="G325" i="1"/>
  <c r="G322" i="1"/>
  <c r="G320" i="1"/>
  <c r="G118" i="1" s="1"/>
  <c r="G315" i="1"/>
  <c r="G117" i="1" s="1"/>
  <c r="G313" i="1"/>
  <c r="G116" i="1" s="1"/>
  <c r="G309" i="1"/>
  <c r="G115" i="1" s="1"/>
  <c r="G305" i="1"/>
  <c r="G302" i="1"/>
  <c r="G112" i="1" s="1"/>
  <c r="G300" i="1"/>
  <c r="G111" i="1" s="1"/>
  <c r="G297" i="1"/>
  <c r="G110" i="1" s="1"/>
  <c r="G293" i="1"/>
  <c r="G109" i="1" s="1"/>
  <c r="G291" i="1"/>
  <c r="G108" i="1" s="1"/>
  <c r="G285" i="1"/>
  <c r="G281" i="1"/>
  <c r="G105" i="1" s="1"/>
  <c r="G278" i="1"/>
  <c r="G104" i="1" s="1"/>
  <c r="G276" i="1"/>
  <c r="G103" i="1" s="1"/>
  <c r="G272" i="1"/>
  <c r="G102" i="1" s="1"/>
  <c r="G268" i="1"/>
  <c r="G267" i="1" s="1"/>
  <c r="G261" i="1"/>
  <c r="G260" i="1" s="1"/>
  <c r="G258" i="1"/>
  <c r="G257" i="1" s="1"/>
  <c r="G252" i="1"/>
  <c r="G251" i="1"/>
  <c r="G244" i="1"/>
  <c r="G242" i="1"/>
  <c r="G232" i="1"/>
  <c r="G225" i="1"/>
  <c r="G220" i="1"/>
  <c r="G217" i="1"/>
  <c r="G216" i="1" s="1"/>
  <c r="G210" i="1"/>
  <c r="G209" i="1" s="1"/>
  <c r="G207" i="1"/>
  <c r="G206" i="1" s="1"/>
  <c r="E449" i="1"/>
  <c r="E446" i="1"/>
  <c r="E443" i="1"/>
  <c r="E440" i="1"/>
  <c r="E437" i="1"/>
  <c r="E431" i="1"/>
  <c r="E428" i="1"/>
  <c r="E425" i="1"/>
  <c r="E422" i="1"/>
  <c r="E419" i="1"/>
  <c r="E413" i="1"/>
  <c r="E410" i="1"/>
  <c r="E407" i="1"/>
  <c r="E404" i="1"/>
  <c r="E401" i="1"/>
  <c r="E395" i="1"/>
  <c r="E392" i="1"/>
  <c r="E145" i="1" s="1"/>
  <c r="E389" i="1"/>
  <c r="E386" i="1"/>
  <c r="E383" i="1"/>
  <c r="E142" i="1" s="1"/>
  <c r="E376" i="1"/>
  <c r="E375" i="1"/>
  <c r="E374" i="1"/>
  <c r="E372" i="1"/>
  <c r="E371" i="1" s="1"/>
  <c r="E370" i="1" s="1"/>
  <c r="E369" i="1" s="1"/>
  <c r="E367" i="1"/>
  <c r="E365" i="1"/>
  <c r="E363" i="1"/>
  <c r="E362" i="1" s="1"/>
  <c r="E361" i="1" s="1"/>
  <c r="E360" i="1" s="1"/>
  <c r="E359" i="1" s="1"/>
  <c r="E97" i="1" s="1"/>
  <c r="E356" i="1"/>
  <c r="E136" i="1" s="1"/>
  <c r="E135" i="1" s="1"/>
  <c r="E355" i="1"/>
  <c r="E354" i="1" s="1"/>
  <c r="E138" i="1" s="1"/>
  <c r="E351" i="1"/>
  <c r="E131" i="1" s="1"/>
  <c r="E348" i="1"/>
  <c r="E130" i="1" s="1"/>
  <c r="E346" i="1"/>
  <c r="E344" i="1"/>
  <c r="E128" i="1" s="1"/>
  <c r="E341" i="1"/>
  <c r="E339" i="1"/>
  <c r="E126" i="1" s="1"/>
  <c r="E336" i="1"/>
  <c r="E124" i="1" s="1"/>
  <c r="E123" i="1" s="1"/>
  <c r="E332" i="1"/>
  <c r="E122" i="1" s="1"/>
  <c r="E330" i="1"/>
  <c r="E121" i="1" s="1"/>
  <c r="E325" i="1"/>
  <c r="E120" i="1" s="1"/>
  <c r="E322" i="1"/>
  <c r="E119" i="1" s="1"/>
  <c r="E320" i="1"/>
  <c r="E118" i="1" s="1"/>
  <c r="E315" i="1"/>
  <c r="E117" i="1" s="1"/>
  <c r="E313" i="1"/>
  <c r="E116" i="1" s="1"/>
  <c r="E309" i="1"/>
  <c r="E115" i="1" s="1"/>
  <c r="E305" i="1"/>
  <c r="E114" i="1" s="1"/>
  <c r="E302" i="1"/>
  <c r="E112" i="1" s="1"/>
  <c r="E300" i="1"/>
  <c r="E111" i="1" s="1"/>
  <c r="E297" i="1"/>
  <c r="E110" i="1" s="1"/>
  <c r="E293" i="1"/>
  <c r="E109" i="1" s="1"/>
  <c r="E291" i="1"/>
  <c r="E108" i="1" s="1"/>
  <c r="E285" i="1"/>
  <c r="E281" i="1"/>
  <c r="E105" i="1" s="1"/>
  <c r="E278" i="1"/>
  <c r="E104" i="1" s="1"/>
  <c r="E276" i="1"/>
  <c r="E103" i="1" s="1"/>
  <c r="E272" i="1"/>
  <c r="E102" i="1" s="1"/>
  <c r="E268" i="1"/>
  <c r="E267" i="1" s="1"/>
  <c r="E261" i="1"/>
  <c r="E260" i="1" s="1"/>
  <c r="E258" i="1"/>
  <c r="E257" i="1" s="1"/>
  <c r="E252" i="1"/>
  <c r="E251" i="1" s="1"/>
  <c r="E244" i="1"/>
  <c r="E242" i="1"/>
  <c r="E232" i="1"/>
  <c r="E225" i="1"/>
  <c r="E220" i="1"/>
  <c r="E216" i="1"/>
  <c r="E209" i="1"/>
  <c r="E207" i="1"/>
  <c r="E206" i="1" s="1"/>
  <c r="H84" i="1"/>
  <c r="H83" i="1"/>
  <c r="H80" i="1"/>
  <c r="H78" i="1"/>
  <c r="H75" i="1"/>
  <c r="H68" i="1"/>
  <c r="H66" i="1"/>
  <c r="H65" i="1"/>
  <c r="H62" i="1"/>
  <c r="H58" i="1"/>
  <c r="H57" i="1"/>
  <c r="H54" i="1"/>
  <c r="H52" i="1"/>
  <c r="H50" i="1"/>
  <c r="E84" i="1"/>
  <c r="E83" i="1"/>
  <c r="E80" i="1"/>
  <c r="E82" i="1" s="1"/>
  <c r="E78" i="1"/>
  <c r="E75" i="1"/>
  <c r="E68" i="1"/>
  <c r="E72" i="1" s="1"/>
  <c r="E163" i="1" s="1"/>
  <c r="E162" i="1" s="1"/>
  <c r="E66" i="1"/>
  <c r="E165" i="1" s="1"/>
  <c r="E164" i="1" s="1"/>
  <c r="E65" i="1"/>
  <c r="E159" i="1" s="1"/>
  <c r="E158" i="1" s="1"/>
  <c r="E62" i="1"/>
  <c r="E61" i="1" s="1"/>
  <c r="E58" i="1"/>
  <c r="E57" i="1"/>
  <c r="E60" i="1" s="1"/>
  <c r="E54" i="1"/>
  <c r="E52" i="1"/>
  <c r="E50" i="1"/>
  <c r="G83" i="1"/>
  <c r="G80" i="1"/>
  <c r="G82" i="1" s="1"/>
  <c r="G78" i="1"/>
  <c r="G84" i="1"/>
  <c r="G75" i="1"/>
  <c r="G68" i="1"/>
  <c r="G72" i="1" s="1"/>
  <c r="G67" i="1" s="1"/>
  <c r="G66" i="1"/>
  <c r="G65" i="1"/>
  <c r="G58" i="1"/>
  <c r="G57" i="1"/>
  <c r="G60" i="1" s="1"/>
  <c r="G54" i="1"/>
  <c r="G52" i="1"/>
  <c r="G50" i="1"/>
  <c r="J144" i="1" l="1"/>
  <c r="I144" i="1"/>
  <c r="H399" i="1"/>
  <c r="J400" i="1"/>
  <c r="I400" i="1"/>
  <c r="H123" i="1"/>
  <c r="J124" i="1"/>
  <c r="I124" i="1"/>
  <c r="I143" i="1"/>
  <c r="J143" i="1"/>
  <c r="I128" i="1"/>
  <c r="J128" i="1"/>
  <c r="H112" i="1"/>
  <c r="J302" i="1"/>
  <c r="I302" i="1"/>
  <c r="H61" i="1"/>
  <c r="I62" i="1"/>
  <c r="J305" i="1"/>
  <c r="I305" i="1"/>
  <c r="H159" i="1"/>
  <c r="J65" i="1"/>
  <c r="I65" i="1"/>
  <c r="H135" i="1"/>
  <c r="J136" i="1"/>
  <c r="I136" i="1"/>
  <c r="H116" i="1"/>
  <c r="J116" i="1" s="1"/>
  <c r="J313" i="1"/>
  <c r="H355" i="1"/>
  <c r="J356" i="1"/>
  <c r="I356" i="1"/>
  <c r="J78" i="1"/>
  <c r="I78" i="1"/>
  <c r="H105" i="1"/>
  <c r="J281" i="1"/>
  <c r="I281" i="1"/>
  <c r="H119" i="1"/>
  <c r="J322" i="1"/>
  <c r="I322" i="1"/>
  <c r="H362" i="1"/>
  <c r="J363" i="1"/>
  <c r="I363" i="1"/>
  <c r="I440" i="1"/>
  <c r="J440" i="1"/>
  <c r="I132" i="1"/>
  <c r="J132" i="1"/>
  <c r="J422" i="1"/>
  <c r="I422" i="1"/>
  <c r="H267" i="1"/>
  <c r="J268" i="1"/>
  <c r="I268" i="1"/>
  <c r="J346" i="1"/>
  <c r="I346" i="1"/>
  <c r="H209" i="1"/>
  <c r="I210" i="1"/>
  <c r="J210" i="1"/>
  <c r="J389" i="1"/>
  <c r="I389" i="1"/>
  <c r="J137" i="1"/>
  <c r="I137" i="1"/>
  <c r="H72" i="1"/>
  <c r="I68" i="1"/>
  <c r="J68" i="1"/>
  <c r="H216" i="1"/>
  <c r="J217" i="1"/>
  <c r="I217" i="1"/>
  <c r="H103" i="1"/>
  <c r="J276" i="1"/>
  <c r="I276" i="1"/>
  <c r="H131" i="1"/>
  <c r="I351" i="1"/>
  <c r="J351" i="1"/>
  <c r="J392" i="1"/>
  <c r="I392" i="1"/>
  <c r="I431" i="1"/>
  <c r="J431" i="1"/>
  <c r="H176" i="1"/>
  <c r="J177" i="1"/>
  <c r="I177" i="1"/>
  <c r="J437" i="1"/>
  <c r="I437" i="1"/>
  <c r="H219" i="1"/>
  <c r="E49" i="1"/>
  <c r="E56" i="1" s="1"/>
  <c r="E161" i="1" s="1"/>
  <c r="E160" i="1" s="1"/>
  <c r="E155" i="1" s="1"/>
  <c r="J80" i="1"/>
  <c r="I80" i="1"/>
  <c r="H107" i="1"/>
  <c r="J285" i="1"/>
  <c r="I285" i="1"/>
  <c r="H120" i="1"/>
  <c r="J325" i="1"/>
  <c r="I325" i="1"/>
  <c r="J365" i="1"/>
  <c r="I365" i="1"/>
  <c r="J401" i="1"/>
  <c r="I401" i="1"/>
  <c r="J443" i="1"/>
  <c r="I443" i="1"/>
  <c r="H145" i="1"/>
  <c r="H127" i="1"/>
  <c r="J341" i="1"/>
  <c r="I341" i="1"/>
  <c r="J419" i="1"/>
  <c r="I419" i="1"/>
  <c r="E382" i="1"/>
  <c r="E381" i="1" s="1"/>
  <c r="E380" i="1" s="1"/>
  <c r="E379" i="1" s="1"/>
  <c r="E147" i="1" s="1"/>
  <c r="H260" i="1"/>
  <c r="J261" i="1"/>
  <c r="I261" i="1"/>
  <c r="H142" i="1"/>
  <c r="I383" i="1"/>
  <c r="J383" i="1"/>
  <c r="H115" i="1"/>
  <c r="J309" i="1"/>
  <c r="I309" i="1"/>
  <c r="H418" i="1"/>
  <c r="I425" i="1"/>
  <c r="J425" i="1"/>
  <c r="J66" i="1"/>
  <c r="I66" i="1"/>
  <c r="J348" i="1"/>
  <c r="I348" i="1"/>
  <c r="H104" i="1"/>
  <c r="J278" i="1"/>
  <c r="I278" i="1"/>
  <c r="J50" i="1"/>
  <c r="I50" i="1"/>
  <c r="I83" i="1"/>
  <c r="J83" i="1"/>
  <c r="G338" i="1"/>
  <c r="H108" i="1"/>
  <c r="J291" i="1"/>
  <c r="I291" i="1"/>
  <c r="H121" i="1"/>
  <c r="J330" i="1"/>
  <c r="I330" i="1"/>
  <c r="J367" i="1"/>
  <c r="I367" i="1"/>
  <c r="I404" i="1"/>
  <c r="J404" i="1"/>
  <c r="J446" i="1"/>
  <c r="I446" i="1"/>
  <c r="J58" i="1"/>
  <c r="I58" i="1"/>
  <c r="H165" i="1"/>
  <c r="H118" i="1"/>
  <c r="J118" i="1" s="1"/>
  <c r="J320" i="1"/>
  <c r="J52" i="1"/>
  <c r="I52" i="1"/>
  <c r="J84" i="1"/>
  <c r="I84" i="1"/>
  <c r="G219" i="1"/>
  <c r="H109" i="1"/>
  <c r="I293" i="1"/>
  <c r="J293" i="1"/>
  <c r="H122" i="1"/>
  <c r="J332" i="1"/>
  <c r="I332" i="1"/>
  <c r="H371" i="1"/>
  <c r="J372" i="1"/>
  <c r="I372" i="1"/>
  <c r="J407" i="1"/>
  <c r="I407" i="1"/>
  <c r="G131" i="1"/>
  <c r="G125" i="1" s="1"/>
  <c r="J258" i="1"/>
  <c r="I258" i="1"/>
  <c r="E436" i="1"/>
  <c r="E435" i="1" s="1"/>
  <c r="E434" i="1" s="1"/>
  <c r="E433" i="1" s="1"/>
  <c r="E150" i="1" s="1"/>
  <c r="E175" i="1" s="1"/>
  <c r="E174" i="1" s="1"/>
  <c r="J344" i="1"/>
  <c r="I344" i="1"/>
  <c r="E219" i="1"/>
  <c r="H206" i="1"/>
  <c r="J207" i="1"/>
  <c r="I207" i="1"/>
  <c r="J386" i="1"/>
  <c r="I386" i="1"/>
  <c r="E400" i="1"/>
  <c r="E399" i="1" s="1"/>
  <c r="E398" i="1" s="1"/>
  <c r="E397" i="1" s="1"/>
  <c r="E148" i="1" s="1"/>
  <c r="H102" i="1"/>
  <c r="H101" i="1" s="1"/>
  <c r="I272" i="1"/>
  <c r="J272" i="1"/>
  <c r="J428" i="1"/>
  <c r="I428" i="1"/>
  <c r="G143" i="1"/>
  <c r="H117" i="1"/>
  <c r="J315" i="1"/>
  <c r="I315" i="1"/>
  <c r="J75" i="1"/>
  <c r="I75" i="1"/>
  <c r="J54" i="1"/>
  <c r="I54" i="1"/>
  <c r="H251" i="1"/>
  <c r="J252" i="1"/>
  <c r="I252" i="1"/>
  <c r="H110" i="1"/>
  <c r="J297" i="1"/>
  <c r="I297" i="1"/>
  <c r="H335" i="1"/>
  <c r="J336" i="1"/>
  <c r="I336" i="1"/>
  <c r="J410" i="1"/>
  <c r="I410" i="1"/>
  <c r="H60" i="1"/>
  <c r="H157" i="1" s="1"/>
  <c r="J57" i="1"/>
  <c r="I57" i="1"/>
  <c r="E418" i="1"/>
  <c r="E417" i="1" s="1"/>
  <c r="E416" i="1" s="1"/>
  <c r="E415" i="1" s="1"/>
  <c r="E149" i="1" s="1"/>
  <c r="E173" i="1" s="1"/>
  <c r="E172" i="1" s="1"/>
  <c r="G361" i="1"/>
  <c r="G360" i="1" s="1"/>
  <c r="G359" i="1" s="1"/>
  <c r="G97" i="1" s="1"/>
  <c r="H257" i="1"/>
  <c r="H111" i="1"/>
  <c r="J300" i="1"/>
  <c r="I300" i="1"/>
  <c r="H126" i="1"/>
  <c r="H125" i="1" s="1"/>
  <c r="J339" i="1"/>
  <c r="I339" i="1"/>
  <c r="I413" i="1"/>
  <c r="J413" i="1"/>
  <c r="H129" i="1"/>
  <c r="J27" i="1"/>
  <c r="I27" i="1"/>
  <c r="J449" i="1"/>
  <c r="I449" i="1"/>
  <c r="H436" i="1"/>
  <c r="H370" i="1"/>
  <c r="H369" i="1" s="1"/>
  <c r="H382" i="1"/>
  <c r="H49" i="1"/>
  <c r="E335" i="1"/>
  <c r="E157" i="1"/>
  <c r="E156" i="1" s="1"/>
  <c r="G436" i="1"/>
  <c r="G435" i="1" s="1"/>
  <c r="G434" i="1" s="1"/>
  <c r="G433" i="1" s="1"/>
  <c r="G150" i="1" s="1"/>
  <c r="G382" i="1"/>
  <c r="G381" i="1" s="1"/>
  <c r="G380" i="1" s="1"/>
  <c r="G379" i="1" s="1"/>
  <c r="G147" i="1" s="1"/>
  <c r="G142" i="1"/>
  <c r="G141" i="1" s="1"/>
  <c r="G140" i="1" s="1"/>
  <c r="G139" i="1" s="1"/>
  <c r="G304" i="1"/>
  <c r="G114" i="1"/>
  <c r="G113" i="1" s="1"/>
  <c r="G284" i="1"/>
  <c r="G107" i="1"/>
  <c r="G106" i="1" s="1"/>
  <c r="G271" i="1"/>
  <c r="G101" i="1"/>
  <c r="G94" i="1"/>
  <c r="G93" i="1"/>
  <c r="G205" i="1"/>
  <c r="G204" i="1" s="1"/>
  <c r="G203" i="1" s="1"/>
  <c r="G92" i="1"/>
  <c r="H146" i="1"/>
  <c r="E146" i="1"/>
  <c r="E141" i="1" s="1"/>
  <c r="E140" i="1" s="1"/>
  <c r="E139" i="1" s="1"/>
  <c r="E19" i="1" s="1"/>
  <c r="H92" i="1"/>
  <c r="H338" i="1"/>
  <c r="H130" i="1"/>
  <c r="E338" i="1"/>
  <c r="E127" i="1"/>
  <c r="E125" i="1"/>
  <c r="H304" i="1"/>
  <c r="E304" i="1"/>
  <c r="E113" i="1"/>
  <c r="H114" i="1"/>
  <c r="E284" i="1"/>
  <c r="H284" i="1"/>
  <c r="E107" i="1"/>
  <c r="E106" i="1" s="1"/>
  <c r="H271" i="1"/>
  <c r="E271" i="1"/>
  <c r="E101" i="1"/>
  <c r="E94" i="1"/>
  <c r="H94" i="1"/>
  <c r="H93" i="1"/>
  <c r="E205" i="1"/>
  <c r="E95" i="1" s="1"/>
  <c r="E169" i="1" s="1"/>
  <c r="E168" i="1" s="1"/>
  <c r="E93" i="1"/>
  <c r="E92" i="1"/>
  <c r="H74" i="1"/>
  <c r="E74" i="1"/>
  <c r="E73" i="1" s="1"/>
  <c r="E67" i="1"/>
  <c r="H67" i="1"/>
  <c r="H163" i="1"/>
  <c r="H256" i="1"/>
  <c r="H205" i="1"/>
  <c r="G256" i="1"/>
  <c r="G96" i="1" s="1"/>
  <c r="G370" i="1"/>
  <c r="G369" i="1" s="1"/>
  <c r="E256" i="1"/>
  <c r="E96" i="1" s="1"/>
  <c r="H82" i="1"/>
  <c r="G74" i="1"/>
  <c r="G73" i="1" s="1"/>
  <c r="G49" i="1"/>
  <c r="G56" i="1" s="1"/>
  <c r="G62" i="1"/>
  <c r="G61" i="1" s="1"/>
  <c r="F207" i="1"/>
  <c r="H156" i="1" l="1"/>
  <c r="I157" i="1"/>
  <c r="J125" i="1"/>
  <c r="I125" i="1"/>
  <c r="J101" i="1"/>
  <c r="I101" i="1"/>
  <c r="J121" i="1"/>
  <c r="I121" i="1"/>
  <c r="J260" i="1"/>
  <c r="I260" i="1"/>
  <c r="J123" i="1"/>
  <c r="I123" i="1"/>
  <c r="J93" i="1"/>
  <c r="I93" i="1"/>
  <c r="J122" i="1"/>
  <c r="I122" i="1"/>
  <c r="J131" i="1"/>
  <c r="I131" i="1"/>
  <c r="J108" i="1"/>
  <c r="I108" i="1"/>
  <c r="H162" i="1"/>
  <c r="I163" i="1"/>
  <c r="I271" i="1"/>
  <c r="J271" i="1"/>
  <c r="J216" i="1"/>
  <c r="I216" i="1"/>
  <c r="H361" i="1"/>
  <c r="J362" i="1"/>
  <c r="I362" i="1"/>
  <c r="J61" i="1"/>
  <c r="I61" i="1"/>
  <c r="J142" i="1"/>
  <c r="I142" i="1"/>
  <c r="J135" i="1"/>
  <c r="I135" i="1"/>
  <c r="J94" i="1"/>
  <c r="I94" i="1"/>
  <c r="J129" i="1"/>
  <c r="I129" i="1"/>
  <c r="J304" i="1"/>
  <c r="I304" i="1"/>
  <c r="J251" i="1"/>
  <c r="I251" i="1"/>
  <c r="J60" i="1"/>
  <c r="I60" i="1"/>
  <c r="J103" i="1"/>
  <c r="I103" i="1"/>
  <c r="J209" i="1"/>
  <c r="I209" i="1"/>
  <c r="J130" i="1"/>
  <c r="I130" i="1"/>
  <c r="J126" i="1"/>
  <c r="I126" i="1"/>
  <c r="J176" i="1"/>
  <c r="I176" i="1"/>
  <c r="H354" i="1"/>
  <c r="J355" i="1"/>
  <c r="I355" i="1"/>
  <c r="J338" i="1"/>
  <c r="I338" i="1"/>
  <c r="J127" i="1"/>
  <c r="I127" i="1"/>
  <c r="H398" i="1"/>
  <c r="I399" i="1"/>
  <c r="J399" i="1"/>
  <c r="H113" i="1"/>
  <c r="J114" i="1"/>
  <c r="I114" i="1"/>
  <c r="J110" i="1"/>
  <c r="I110" i="1"/>
  <c r="J165" i="1"/>
  <c r="I165" i="1"/>
  <c r="H164" i="1"/>
  <c r="J256" i="1"/>
  <c r="I256" i="1"/>
  <c r="I67" i="1"/>
  <c r="J67" i="1"/>
  <c r="H56" i="1"/>
  <c r="J49" i="1"/>
  <c r="I49" i="1"/>
  <c r="H381" i="1"/>
  <c r="J382" i="1"/>
  <c r="I382" i="1"/>
  <c r="J62" i="1"/>
  <c r="H106" i="1"/>
  <c r="J335" i="1"/>
  <c r="I335" i="1"/>
  <c r="J82" i="1"/>
  <c r="I82" i="1"/>
  <c r="J284" i="1"/>
  <c r="I284" i="1"/>
  <c r="J92" i="1"/>
  <c r="I92" i="1"/>
  <c r="J111" i="1"/>
  <c r="I111" i="1"/>
  <c r="J117" i="1"/>
  <c r="I117" i="1"/>
  <c r="I206" i="1"/>
  <c r="J206" i="1"/>
  <c r="I371" i="1"/>
  <c r="J371" i="1"/>
  <c r="J145" i="1"/>
  <c r="I145" i="1"/>
  <c r="J107" i="1"/>
  <c r="I107" i="1"/>
  <c r="J205" i="1"/>
  <c r="I205" i="1"/>
  <c r="I105" i="1"/>
  <c r="J105" i="1"/>
  <c r="H158" i="1"/>
  <c r="I159" i="1"/>
  <c r="J102" i="1"/>
  <c r="I102" i="1"/>
  <c r="J109" i="1"/>
  <c r="I109" i="1"/>
  <c r="H417" i="1"/>
  <c r="J418" i="1"/>
  <c r="I418" i="1"/>
  <c r="I120" i="1"/>
  <c r="J120" i="1"/>
  <c r="E48" i="1"/>
  <c r="E15" i="1" s="1"/>
  <c r="E14" i="1" s="1"/>
  <c r="H73" i="1"/>
  <c r="J74" i="1"/>
  <c r="I74" i="1"/>
  <c r="J115" i="1"/>
  <c r="I115" i="1"/>
  <c r="J257" i="1"/>
  <c r="I257" i="1"/>
  <c r="J104" i="1"/>
  <c r="I104" i="1"/>
  <c r="J72" i="1"/>
  <c r="I72" i="1"/>
  <c r="J267" i="1"/>
  <c r="I267" i="1"/>
  <c r="J119" i="1"/>
  <c r="I119" i="1"/>
  <c r="I112" i="1"/>
  <c r="J112" i="1"/>
  <c r="H141" i="1"/>
  <c r="J146" i="1"/>
  <c r="H435" i="1"/>
  <c r="J436" i="1"/>
  <c r="I436" i="1"/>
  <c r="G270" i="1"/>
  <c r="G133" i="1" s="1"/>
  <c r="G100" i="1"/>
  <c r="G95" i="1"/>
  <c r="G91" i="1" s="1"/>
  <c r="E270" i="1"/>
  <c r="E133" i="1" s="1"/>
  <c r="E171" i="1" s="1"/>
  <c r="E170" i="1" s="1"/>
  <c r="E167" i="1" s="1"/>
  <c r="H100" i="1"/>
  <c r="H270" i="1"/>
  <c r="E100" i="1"/>
  <c r="H96" i="1"/>
  <c r="E91" i="1"/>
  <c r="E204" i="1"/>
  <c r="E203" i="1" s="1"/>
  <c r="H204" i="1"/>
  <c r="H95" i="1"/>
  <c r="G48" i="1"/>
  <c r="G15" i="1" s="1"/>
  <c r="G14" i="1" s="1"/>
  <c r="F210" i="1"/>
  <c r="H133" i="1" l="1"/>
  <c r="J270" i="1"/>
  <c r="I270" i="1"/>
  <c r="H161" i="1"/>
  <c r="I56" i="1"/>
  <c r="J56" i="1"/>
  <c r="J95" i="1"/>
  <c r="I95" i="1"/>
  <c r="H416" i="1"/>
  <c r="J417" i="1"/>
  <c r="I417" i="1"/>
  <c r="J354" i="1"/>
  <c r="I354" i="1"/>
  <c r="H138" i="1"/>
  <c r="I100" i="1"/>
  <c r="J100" i="1"/>
  <c r="J73" i="1"/>
  <c r="I73" i="1"/>
  <c r="H360" i="1"/>
  <c r="J361" i="1"/>
  <c r="I361" i="1"/>
  <c r="J164" i="1"/>
  <c r="I164" i="1"/>
  <c r="J96" i="1"/>
  <c r="I96" i="1"/>
  <c r="H380" i="1"/>
  <c r="J381" i="1"/>
  <c r="I381" i="1"/>
  <c r="J113" i="1"/>
  <c r="I113" i="1"/>
  <c r="H397" i="1"/>
  <c r="J398" i="1"/>
  <c r="I398" i="1"/>
  <c r="H203" i="1"/>
  <c r="J204" i="1"/>
  <c r="I204" i="1"/>
  <c r="I162" i="1"/>
  <c r="G255" i="1"/>
  <c r="G254" i="1" s="1"/>
  <c r="G202" i="1" s="1"/>
  <c r="G201" i="1" s="1"/>
  <c r="H48" i="1"/>
  <c r="I158" i="1"/>
  <c r="J106" i="1"/>
  <c r="I106" i="1"/>
  <c r="I156" i="1"/>
  <c r="H434" i="1"/>
  <c r="J435" i="1"/>
  <c r="I435" i="1"/>
  <c r="H140" i="1"/>
  <c r="I141" i="1"/>
  <c r="J141" i="1"/>
  <c r="G90" i="1"/>
  <c r="G89" i="1" s="1"/>
  <c r="E255" i="1"/>
  <c r="E254" i="1" s="1"/>
  <c r="E202" i="1" s="1"/>
  <c r="E201" i="1" s="1"/>
  <c r="H255" i="1"/>
  <c r="E90" i="1"/>
  <c r="E18" i="1" s="1"/>
  <c r="E17" i="1" s="1"/>
  <c r="E185" i="1" s="1"/>
  <c r="E184" i="1" s="1"/>
  <c r="E183" i="1" s="1"/>
  <c r="E182" i="1" s="1"/>
  <c r="F325" i="1"/>
  <c r="F309" i="1"/>
  <c r="F297" i="1"/>
  <c r="F281" i="1"/>
  <c r="F278" i="1"/>
  <c r="F272" i="1"/>
  <c r="F258" i="1"/>
  <c r="F261" i="1"/>
  <c r="F449" i="1"/>
  <c r="F446" i="1"/>
  <c r="F443" i="1"/>
  <c r="F440" i="1"/>
  <c r="F437" i="1"/>
  <c r="F431" i="1"/>
  <c r="F428" i="1"/>
  <c r="F425" i="1"/>
  <c r="F422" i="1"/>
  <c r="F419" i="1"/>
  <c r="F413" i="1"/>
  <c r="F410" i="1"/>
  <c r="F407" i="1"/>
  <c r="F404" i="1"/>
  <c r="F401" i="1"/>
  <c r="F395" i="1"/>
  <c r="F392" i="1"/>
  <c r="F389" i="1"/>
  <c r="F386" i="1"/>
  <c r="F383" i="1"/>
  <c r="F351" i="1"/>
  <c r="F341" i="1"/>
  <c r="F376" i="1"/>
  <c r="F84" i="1"/>
  <c r="F83" i="1"/>
  <c r="F80" i="1"/>
  <c r="F82" i="1" s="1"/>
  <c r="F78" i="1"/>
  <c r="F75" i="1"/>
  <c r="H359" i="1" l="1"/>
  <c r="J360" i="1"/>
  <c r="I360" i="1"/>
  <c r="J203" i="1"/>
  <c r="I203" i="1"/>
  <c r="J397" i="1"/>
  <c r="I397" i="1"/>
  <c r="H148" i="1"/>
  <c r="H254" i="1"/>
  <c r="H202" i="1" s="1"/>
  <c r="I255" i="1"/>
  <c r="J255" i="1"/>
  <c r="H415" i="1"/>
  <c r="J416" i="1"/>
  <c r="I416" i="1"/>
  <c r="H15" i="1"/>
  <c r="J48" i="1"/>
  <c r="I48" i="1"/>
  <c r="H160" i="1"/>
  <c r="I161" i="1"/>
  <c r="H379" i="1"/>
  <c r="J380" i="1"/>
  <c r="I380" i="1"/>
  <c r="J138" i="1"/>
  <c r="I138" i="1"/>
  <c r="J133" i="1"/>
  <c r="I133" i="1"/>
  <c r="H139" i="1"/>
  <c r="J140" i="1"/>
  <c r="I140" i="1"/>
  <c r="H433" i="1"/>
  <c r="J434" i="1"/>
  <c r="I434" i="1"/>
  <c r="E20" i="1"/>
  <c r="E28" i="1" s="1"/>
  <c r="E34" i="1" s="1"/>
  <c r="E35" i="1" s="1"/>
  <c r="E89" i="1"/>
  <c r="F145" i="1"/>
  <c r="F436" i="1"/>
  <c r="F435" i="1" s="1"/>
  <c r="F434" i="1" s="1"/>
  <c r="F418" i="1"/>
  <c r="F417" i="1" s="1"/>
  <c r="F416" i="1" s="1"/>
  <c r="F146" i="1"/>
  <c r="F144" i="1"/>
  <c r="F143" i="1"/>
  <c r="F400" i="1"/>
  <c r="F399" i="1" s="1"/>
  <c r="F398" i="1" s="1"/>
  <c r="F142" i="1"/>
  <c r="F382" i="1"/>
  <c r="F381" i="1" s="1"/>
  <c r="F380" i="1" s="1"/>
  <c r="F74" i="1"/>
  <c r="F73" i="1" s="1"/>
  <c r="F68" i="1"/>
  <c r="F72" i="1" s="1"/>
  <c r="F66" i="1"/>
  <c r="F65" i="1"/>
  <c r="F62" i="1"/>
  <c r="F61" i="1" s="1"/>
  <c r="G157" i="1"/>
  <c r="J157" i="1" s="1"/>
  <c r="F57" i="1"/>
  <c r="F60" i="1" s="1"/>
  <c r="F157" i="1" s="1"/>
  <c r="F58" i="1"/>
  <c r="J148" i="1" l="1"/>
  <c r="I148" i="1"/>
  <c r="H171" i="1"/>
  <c r="I160" i="1"/>
  <c r="H155" i="1"/>
  <c r="J415" i="1"/>
  <c r="I415" i="1"/>
  <c r="H149" i="1"/>
  <c r="H147" i="1"/>
  <c r="J379" i="1"/>
  <c r="I379" i="1"/>
  <c r="H150" i="1"/>
  <c r="J433" i="1"/>
  <c r="I433" i="1"/>
  <c r="J254" i="1"/>
  <c r="I254" i="1"/>
  <c r="H14" i="1"/>
  <c r="J15" i="1"/>
  <c r="I15" i="1"/>
  <c r="H97" i="1"/>
  <c r="J359" i="1"/>
  <c r="I359" i="1"/>
  <c r="H201" i="1"/>
  <c r="I202" i="1"/>
  <c r="J202" i="1"/>
  <c r="H19" i="1"/>
  <c r="J139" i="1"/>
  <c r="I139" i="1"/>
  <c r="H175" i="1"/>
  <c r="J150" i="1"/>
  <c r="I150" i="1"/>
  <c r="G19" i="1"/>
  <c r="F67" i="1"/>
  <c r="F54" i="1"/>
  <c r="F52" i="1"/>
  <c r="F50" i="1"/>
  <c r="F363" i="1"/>
  <c r="F362" i="1" s="1"/>
  <c r="F356" i="1"/>
  <c r="F355" i="1" s="1"/>
  <c r="F354" i="1" s="1"/>
  <c r="F348" i="1"/>
  <c r="F346" i="1"/>
  <c r="F344" i="1"/>
  <c r="F339" i="1"/>
  <c r="F336" i="1"/>
  <c r="F335" i="1" s="1"/>
  <c r="F332" i="1"/>
  <c r="F330" i="1"/>
  <c r="F322" i="1"/>
  <c r="F320" i="1"/>
  <c r="F315" i="1"/>
  <c r="F313" i="1"/>
  <c r="F305" i="1"/>
  <c r="F300" i="1"/>
  <c r="F293" i="1"/>
  <c r="F291" i="1"/>
  <c r="F285" i="1"/>
  <c r="F276" i="1"/>
  <c r="F268" i="1"/>
  <c r="F267" i="1" s="1"/>
  <c r="F260" i="1"/>
  <c r="F217" i="1"/>
  <c r="F216" i="1" s="1"/>
  <c r="F209" i="1"/>
  <c r="F206" i="1"/>
  <c r="F433" i="1"/>
  <c r="F150" i="1" s="1"/>
  <c r="F415" i="1"/>
  <c r="F149" i="1" s="1"/>
  <c r="F397" i="1"/>
  <c r="F148" i="1" s="1"/>
  <c r="F379" i="1"/>
  <c r="F147" i="1" s="1"/>
  <c r="F375" i="1"/>
  <c r="F374" i="1" s="1"/>
  <c r="F372" i="1"/>
  <c r="F371" i="1" s="1"/>
  <c r="F367" i="1"/>
  <c r="F365" i="1"/>
  <c r="F257" i="1"/>
  <c r="F252" i="1"/>
  <c r="F251" i="1" s="1"/>
  <c r="F244" i="1"/>
  <c r="F242" i="1"/>
  <c r="F232" i="1"/>
  <c r="F225" i="1"/>
  <c r="F220" i="1"/>
  <c r="I149" i="1" l="1"/>
  <c r="J149" i="1"/>
  <c r="I155" i="1"/>
  <c r="J147" i="1"/>
  <c r="I147" i="1"/>
  <c r="H169" i="1"/>
  <c r="H173" i="1"/>
  <c r="J97" i="1"/>
  <c r="I97" i="1"/>
  <c r="H91" i="1"/>
  <c r="J14" i="1"/>
  <c r="I14" i="1"/>
  <c r="H170" i="1"/>
  <c r="I171" i="1"/>
  <c r="J19" i="1"/>
  <c r="I19" i="1"/>
  <c r="H174" i="1"/>
  <c r="J201" i="1"/>
  <c r="I201" i="1"/>
  <c r="F338" i="1"/>
  <c r="F370" i="1"/>
  <c r="F369" i="1" s="1"/>
  <c r="G161" i="1"/>
  <c r="J161" i="1" s="1"/>
  <c r="F49" i="1"/>
  <c r="F56" i="1" s="1"/>
  <c r="F161" i="1" s="1"/>
  <c r="F219" i="1"/>
  <c r="F361" i="1"/>
  <c r="F360" i="1" s="1"/>
  <c r="F359" i="1" s="1"/>
  <c r="F304" i="1"/>
  <c r="F271" i="1"/>
  <c r="F256" i="1"/>
  <c r="F205" i="1"/>
  <c r="F95" i="1" s="1"/>
  <c r="H90" i="1" l="1"/>
  <c r="J91" i="1"/>
  <c r="I91" i="1"/>
  <c r="H172" i="1"/>
  <c r="I173" i="1"/>
  <c r="H168" i="1"/>
  <c r="I169" i="1"/>
  <c r="I170" i="1"/>
  <c r="F204" i="1"/>
  <c r="F203" i="1" s="1"/>
  <c r="J194" i="1"/>
  <c r="J193" i="1" s="1"/>
  <c r="J191" i="1"/>
  <c r="J190" i="1" s="1"/>
  <c r="I168" i="1" l="1"/>
  <c r="I172" i="1"/>
  <c r="H167" i="1"/>
  <c r="J90" i="1"/>
  <c r="I90" i="1"/>
  <c r="H18" i="1"/>
  <c r="H89" i="1"/>
  <c r="I167" i="1"/>
  <c r="F111" i="1"/>
  <c r="G194" i="1"/>
  <c r="G193" i="1" s="1"/>
  <c r="G191" i="1"/>
  <c r="G190" i="1" s="1"/>
  <c r="F194" i="1"/>
  <c r="F193" i="1" s="1"/>
  <c r="F191" i="1"/>
  <c r="F190" i="1" s="1"/>
  <c r="G177" i="1"/>
  <c r="G176" i="1" s="1"/>
  <c r="G165" i="1"/>
  <c r="G164" i="1" s="1"/>
  <c r="G163" i="1"/>
  <c r="G159" i="1"/>
  <c r="J159" i="1" s="1"/>
  <c r="G156" i="1"/>
  <c r="J156" i="1" s="1"/>
  <c r="F177" i="1"/>
  <c r="F176" i="1" s="1"/>
  <c r="F165" i="1"/>
  <c r="F164" i="1" s="1"/>
  <c r="F163" i="1"/>
  <c r="F162" i="1" s="1"/>
  <c r="F159" i="1"/>
  <c r="F158" i="1" s="1"/>
  <c r="F156" i="1"/>
  <c r="F137" i="1"/>
  <c r="F136" i="1"/>
  <c r="F135" i="1" s="1"/>
  <c r="F134" i="1"/>
  <c r="F132" i="1"/>
  <c r="F131" i="1"/>
  <c r="F130" i="1"/>
  <c r="F129" i="1"/>
  <c r="F128" i="1"/>
  <c r="F127" i="1"/>
  <c r="F126" i="1"/>
  <c r="F124" i="1"/>
  <c r="F123" i="1" s="1"/>
  <c r="F122" i="1"/>
  <c r="F121" i="1"/>
  <c r="F120" i="1"/>
  <c r="F119" i="1"/>
  <c r="F118" i="1"/>
  <c r="F117" i="1"/>
  <c r="F116" i="1"/>
  <c r="F115" i="1"/>
  <c r="F114" i="1"/>
  <c r="F110" i="1"/>
  <c r="F109" i="1"/>
  <c r="F108" i="1"/>
  <c r="F107" i="1"/>
  <c r="F105" i="1"/>
  <c r="F104" i="1"/>
  <c r="F103" i="1"/>
  <c r="F102" i="1"/>
  <c r="F94" i="1"/>
  <c r="F93" i="1"/>
  <c r="F92" i="1"/>
  <c r="G42" i="1"/>
  <c r="F42" i="1"/>
  <c r="G27" i="1"/>
  <c r="F27" i="1"/>
  <c r="I18" i="1" l="1"/>
  <c r="H17" i="1"/>
  <c r="I89" i="1"/>
  <c r="J89" i="1"/>
  <c r="G162" i="1"/>
  <c r="J162" i="1" s="1"/>
  <c r="J163" i="1"/>
  <c r="G158" i="1"/>
  <c r="J158" i="1" s="1"/>
  <c r="F101" i="1"/>
  <c r="G175" i="1"/>
  <c r="F96" i="1"/>
  <c r="F175" i="1"/>
  <c r="F174" i="1" s="1"/>
  <c r="F97" i="1"/>
  <c r="F125" i="1"/>
  <c r="F141" i="1"/>
  <c r="F140" i="1" s="1"/>
  <c r="F139" i="1" s="1"/>
  <c r="F19" i="1" s="1"/>
  <c r="F113" i="1"/>
  <c r="I17" i="1" l="1"/>
  <c r="H185" i="1"/>
  <c r="H20" i="1"/>
  <c r="G174" i="1"/>
  <c r="J174" i="1" s="1"/>
  <c r="J175" i="1"/>
  <c r="F173" i="1"/>
  <c r="F172" i="1" s="1"/>
  <c r="G173" i="1"/>
  <c r="G160" i="1"/>
  <c r="G171" i="1"/>
  <c r="F138" i="1"/>
  <c r="G169" i="1"/>
  <c r="G155" i="1" l="1"/>
  <c r="J155" i="1" s="1"/>
  <c r="J160" i="1"/>
  <c r="G168" i="1"/>
  <c r="J168" i="1" s="1"/>
  <c r="J169" i="1"/>
  <c r="G170" i="1"/>
  <c r="J170" i="1" s="1"/>
  <c r="J171" i="1"/>
  <c r="H28" i="1"/>
  <c r="J20" i="1"/>
  <c r="I20" i="1"/>
  <c r="I185" i="1"/>
  <c r="H184" i="1"/>
  <c r="G172" i="1"/>
  <c r="J172" i="1" s="1"/>
  <c r="J173" i="1"/>
  <c r="G167" i="1"/>
  <c r="J167" i="1" s="1"/>
  <c r="F91" i="1"/>
  <c r="F169" i="1"/>
  <c r="F168" i="1" s="1"/>
  <c r="H183" i="1" l="1"/>
  <c r="I184" i="1"/>
  <c r="I28" i="1"/>
  <c r="J28" i="1"/>
  <c r="H34" i="1"/>
  <c r="G18" i="1"/>
  <c r="J34" i="1" l="1"/>
  <c r="H35" i="1"/>
  <c r="I34" i="1"/>
  <c r="G17" i="1"/>
  <c r="J17" i="1" s="1"/>
  <c r="J18" i="1"/>
  <c r="I183" i="1"/>
  <c r="H182" i="1"/>
  <c r="G20" i="1"/>
  <c r="G28" i="1" s="1"/>
  <c r="G34" i="1" s="1"/>
  <c r="G35" i="1" s="1"/>
  <c r="G185" i="1"/>
  <c r="F302" i="1"/>
  <c r="F112" i="1" s="1"/>
  <c r="F106" i="1" s="1"/>
  <c r="F100" i="1" s="1"/>
  <c r="F90" i="1" s="1"/>
  <c r="G184" i="1" l="1"/>
  <c r="J185" i="1"/>
  <c r="I182" i="1"/>
  <c r="J35" i="1"/>
  <c r="I35" i="1"/>
  <c r="F18" i="1"/>
  <c r="F17" i="1" s="1"/>
  <c r="F89" i="1"/>
  <c r="F284" i="1"/>
  <c r="F270" i="1" s="1"/>
  <c r="G183" i="1" l="1"/>
  <c r="J184" i="1"/>
  <c r="F133" i="1"/>
  <c r="F171" i="1" s="1"/>
  <c r="F170" i="1" s="1"/>
  <c r="F167" i="1" s="1"/>
  <c r="F255" i="1"/>
  <c r="F254" i="1" s="1"/>
  <c r="F202" i="1" s="1"/>
  <c r="F201" i="1" s="1"/>
  <c r="F185" i="1"/>
  <c r="F184" i="1" s="1"/>
  <c r="F183" i="1" s="1"/>
  <c r="F182" i="1" s="1"/>
  <c r="F48" i="1"/>
  <c r="F15" i="1" s="1"/>
  <c r="F14" i="1" s="1"/>
  <c r="F20" i="1" s="1"/>
  <c r="F160" i="1"/>
  <c r="F155" i="1" s="1"/>
  <c r="G182" i="1" l="1"/>
  <c r="J182" i="1" s="1"/>
  <c r="J183" i="1"/>
  <c r="F28" i="1"/>
  <c r="F34" i="1" s="1"/>
  <c r="F35" i="1" s="1"/>
</calcChain>
</file>

<file path=xl/sharedStrings.xml><?xml version="1.0" encoding="utf-8"?>
<sst xmlns="http://schemas.openxmlformats.org/spreadsheetml/2006/main" count="501" uniqueCount="236">
  <si>
    <t>PRIHODI POSLOVANJA</t>
  </si>
  <si>
    <t>RASHODI ZA NABAVU NEFINANCIJSKE IMOVINE</t>
  </si>
  <si>
    <t>VIŠAK / MANJAK IZ PRETHODNE(IH) GODINE KOJI ĆE SE RASPOREDITI / POKRITI</t>
  </si>
  <si>
    <t>VIŠAK / MANJAK + NETO FINANCIRANJE</t>
  </si>
  <si>
    <t xml:space="preserve">A. RAČUN PRIHODA I RASHODA </t>
  </si>
  <si>
    <t>Opći prihodi i primici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</si>
  <si>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</si>
  <si>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</si>
  <si>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</si>
  <si>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</si>
  <si>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</si>
  <si>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</si>
  <si>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</si>
  <si>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</si>
  <si>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</si>
  <si>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</si>
  <si>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</si>
  <si>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</si>
  <si>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</si>
  <si>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</si>
  <si>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</si>
  <si>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Ostale pomoći</t>
  </si>
  <si>
    <t>Ostali prihodi za posebne namjene</t>
  </si>
  <si>
    <t>Rashodi za nabavu proizvedene dugotrajne imovine</t>
  </si>
  <si>
    <t>Donacije</t>
  </si>
  <si>
    <t>Financijski rashodi</t>
  </si>
  <si>
    <t>Plaće (bruto)</t>
  </si>
  <si>
    <t>Ostali rashodi za zaposlene</t>
  </si>
  <si>
    <t>Plaće za redovan rad - bruto</t>
  </si>
  <si>
    <t>Ostali rashodi za zaposlene - nagrade, darovi, regres, ostalo</t>
  </si>
  <si>
    <t>Doprinosi na plaće</t>
  </si>
  <si>
    <t>Doprinos za obvezno zdravstveno osiguranje</t>
  </si>
  <si>
    <t>Izvor financiranja 43</t>
  </si>
  <si>
    <t>Naknade troškova zaposlenima</t>
  </si>
  <si>
    <t>Službena putovanja</t>
  </si>
  <si>
    <t>Naknade za prijevoz, rad na terenu i odvojeni život</t>
  </si>
  <si>
    <t>Stručno usavršavanje zaposlenika</t>
  </si>
  <si>
    <t>Ostale naknade troškova zaposlenicima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</si>
  <si>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</si>
  <si>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</si>
  <si>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</si>
  <si>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</si>
  <si>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</si>
  <si>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</si>
  <si>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</si>
  <si>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</si>
  <si>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REDOVNA DJELATNOST DJEČJEG VRTIĆA</t>
  </si>
  <si>
    <t>PROGRAM P000001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</si>
  <si>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</si>
  <si>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</si>
  <si>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</si>
  <si>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</si>
  <si>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</si>
  <si>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</si>
  <si>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</si>
  <si>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</si>
  <si>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Oslate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</si>
  <si>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</si>
  <si>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</si>
  <si>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</si>
  <si>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</si>
  <si>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</si>
  <si>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</si>
  <si>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</si>
  <si>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</si>
  <si>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</si>
  <si>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Izvor financiranja    43</t>
  </si>
  <si>
    <t>Izvor financiranja    11</t>
  </si>
  <si>
    <t>Izvor financiranja    52</t>
  </si>
  <si>
    <t xml:space="preserve">Ostale pomoći </t>
  </si>
  <si>
    <t>Ostale pomoći - sufinanciranje vrtića drugih općina i gradova</t>
  </si>
  <si>
    <t xml:space="preserve">Prihodi od imovine </t>
  </si>
  <si>
    <t>Opći prihodi i primici - kamate na depozit u banci</t>
  </si>
  <si>
    <t>Opći prihodi i primici - prihodi od nadležnog proračuna</t>
  </si>
  <si>
    <t>Donacije od pravnih i fizičkih osoba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</si>
  <si>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</si>
  <si>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</si>
  <si>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</si>
  <si>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</si>
  <si>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</si>
  <si>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</si>
  <si>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Izvor financiranja 61</t>
  </si>
  <si>
    <t>URBROJ:</t>
  </si>
  <si>
    <t>Upravno vijeće</t>
  </si>
  <si>
    <t>Aktivnost A000003</t>
  </si>
  <si>
    <t>Prihodi  od naknada štete s naslova osiguranja</t>
  </si>
  <si>
    <t>Prihodi od naknada šteta s naslova osiguranja</t>
  </si>
  <si>
    <t>Izvor financiranja 52</t>
  </si>
  <si>
    <t>Kamate na depozite po viđenju</t>
  </si>
  <si>
    <t>Ostali nespomenuti prihodi</t>
  </si>
  <si>
    <t>Prihodi iz nadležnog proračuna za financiranje rashoda poslovanja</t>
  </si>
  <si>
    <t>0911   Predškolsko obrazovanje</t>
  </si>
  <si>
    <t>091    Predškolsko i osnovno obrazovanje</t>
  </si>
  <si>
    <t>09   Obrazovanje</t>
  </si>
  <si>
    <t xml:space="preserve">PRIHODI UKUPNO               </t>
  </si>
  <si>
    <t xml:space="preserve">RAZLIKA - VIŠAK / MANJAK  </t>
  </si>
  <si>
    <t>Naknade za rad predstavničkih i izvršnih tijela, povjerenstava i sl.</t>
  </si>
  <si>
    <t>BROJČANA OZNAKA I NAZIV FUNKCIJSKE KLASIFIKACIJE</t>
  </si>
  <si>
    <t>Brojčana oznaka i naziv organizacijske klasifikacije, izvora financiranja i ekonomske klasifikacije</t>
  </si>
  <si>
    <t>Ostali prihodi za posebne namjene - roditelji</t>
  </si>
  <si>
    <t>Prihodi iz nadležnog proračuna i od HZZO-a temeljem ugovora</t>
  </si>
  <si>
    <t xml:space="preserve">RASHODI UKUPNO             </t>
  </si>
  <si>
    <t>DJELATNOST DJEČJEG VRTIĆA</t>
  </si>
  <si>
    <t>Tekuće pomoći proračun. koris. iz proračuna koji im nije nadležan</t>
  </si>
  <si>
    <t>RASHODI POSLOVANJA PREMA EKONOMSKOJ KLASIFIKACIJI</t>
  </si>
  <si>
    <t>PRIHODI POSLOVANJA PREMA EKONOMSKOJ KLASIFIKACIJI</t>
  </si>
  <si>
    <t>UKUPNO PRIHODI</t>
  </si>
  <si>
    <t>Prihodi za posebne namjene</t>
  </si>
  <si>
    <t>Pomoći</t>
  </si>
  <si>
    <t>Prihodi od prodaje nefin.imovine i naknade s naslova osiguranja</t>
  </si>
  <si>
    <t>UKUPNO RASHODI</t>
  </si>
  <si>
    <t>PROGRAMSKA  KLASIFIKACIJA</t>
  </si>
  <si>
    <t>PRIHODI I RASHODI PREMA IZVORIMA FINANCIRANJA</t>
  </si>
  <si>
    <t xml:space="preserve">6  PRIHODI POSLOVANJA     </t>
  </si>
  <si>
    <t xml:space="preserve">7  PRIHODI OD PRODAJE NEFINANCIJSKE IMOVINE   </t>
  </si>
  <si>
    <t xml:space="preserve">3  RASHODI  POSLOVANJA     </t>
  </si>
  <si>
    <t xml:space="preserve">4  RASHODI ZA NABAVU NEFINANCIJSKE IMOVINE </t>
  </si>
  <si>
    <t>8  PRIMICI OD FINANCIJSKE IMOVINE I ZADUŽIVANJA</t>
  </si>
  <si>
    <t>5  IZDACI ZA FINANCIJSKU IMOVINU I OTPLATE ZAJMOVA</t>
  </si>
  <si>
    <t>NETO FINANCIRANJE</t>
  </si>
  <si>
    <t xml:space="preserve">C) PRENESENI VIŠAK ILI PRENESENI MANJAK </t>
  </si>
  <si>
    <t>PRIJENOS  VIŠKA / MANJKA IZ PRETHODNE(IH) GODINE</t>
  </si>
  <si>
    <t>PRIJENOS  VIŠKA / MANJKA U SLJEDEĆE RAZDOBLJE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</si>
  <si>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</si>
  <si>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</si>
  <si>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</si>
  <si>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</si>
  <si>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UKUPNI RASHODI  3+4</t>
  </si>
  <si>
    <t>B. RAČUN FINANCIRANJA PREMA EKONOMSKOJ KLASIFIKACIJI</t>
  </si>
  <si>
    <t>Izvor financiranja    61</t>
  </si>
  <si>
    <t>Tekuće pomoći od izvanproračunskih korisnika - HZZ</t>
  </si>
  <si>
    <t>Izvor financiranja 11</t>
  </si>
  <si>
    <t>Brojčana oznaka i naziv računa prihoda i rashoda ekonomske klasifikacije</t>
  </si>
  <si>
    <t xml:space="preserve">Ostale pomoći   </t>
  </si>
  <si>
    <t>Prihodi iz nadležnog proračuna-prijenos iz državnog proračuna</t>
  </si>
  <si>
    <t xml:space="preserve">Oprema za održavanje i zaštitu </t>
  </si>
  <si>
    <t>Poštarina</t>
  </si>
  <si>
    <t>Plaće za zaposlene</t>
  </si>
  <si>
    <t>Naknade za prijevoz na posao i s posla</t>
  </si>
  <si>
    <t>Seminari, savjetovanja i simpoziji</t>
  </si>
  <si>
    <t>Naknada za korištenje privatnog automobila u službene svrhe</t>
  </si>
  <si>
    <t xml:space="preserve">Uredski materijal  </t>
  </si>
  <si>
    <t>Literatura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</si>
  <si>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</si>
  <si>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</si>
  <si>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</si>
  <si>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</si>
  <si>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</si>
  <si>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Materijal i dijelovi za tekuće i investicijsko održavanje opreme</t>
  </si>
  <si>
    <t xml:space="preserve">Sitni inventar   </t>
  </si>
  <si>
    <t>Usluge telefona, telefaksa</t>
  </si>
  <si>
    <t>Ostale usluge za komunikaciju i prijevoz</t>
  </si>
  <si>
    <t>Usluge tekućeg i investicijskog održavanja postrojenja i opreme</t>
  </si>
  <si>
    <t>Ostale usluge tekućeg i investicijskog održavanja</t>
  </si>
  <si>
    <t>Ostale usluge promidžbe i informiranja</t>
  </si>
  <si>
    <t>Opskrba vodom</t>
  </si>
  <si>
    <t>Iznošenje i odvoz smeća</t>
  </si>
  <si>
    <t>Dimnjačarske i ekološke usluge</t>
  </si>
  <si>
    <t>Obvezni i preventivni zdravstveni pregledi zaposlenika</t>
  </si>
  <si>
    <t>Ostale zdravstvene i veterinarske usluge</t>
  </si>
  <si>
    <t>Ostale intelektualne usluge</t>
  </si>
  <si>
    <t>Ostale računalne usluge</t>
  </si>
  <si>
    <t>Grafičke i tiskarske usluge, usluge kopiranja i sl.</t>
  </si>
  <si>
    <t>Ostale nespomenute usluge</t>
  </si>
  <si>
    <t>Upravne i administrativne pristojbe</t>
  </si>
  <si>
    <t>Ostale pristojbe i naknade</t>
  </si>
  <si>
    <t>Usluge banaka</t>
  </si>
  <si>
    <t>Usluge platnog prometa</t>
  </si>
  <si>
    <t>VIŠAK / MANJAK + NETO FINANCIRANJE + PRIJENOS VIŠKA / MANJKA IZ PRETHODNE(IH)  GODINE - PRIJENOS VIŠKA / MANJKA U SLJEDEĆE RAZDOBLJE</t>
  </si>
  <si>
    <t>Tekuće pomoći proračunu iz drugih proračuna</t>
  </si>
  <si>
    <t>Tekuće pomoći iz županijskog proračuna</t>
  </si>
  <si>
    <t>Tekuće pomoći od HZMO-a, HZZ-a i HZZOa</t>
  </si>
  <si>
    <t>Tekuće pomoći pror.korisnic.iz pror. JLP(R)S koji im nije nadležan</t>
  </si>
  <si>
    <t>Kamate na oročena sredstva i depozite po viđenju</t>
  </si>
  <si>
    <t>Prihodi od upravnih i administrativnih pristojbi                              -participacija roditelja</t>
  </si>
  <si>
    <t>Sufinanciranje cijene usluge, participacije i slično</t>
  </si>
  <si>
    <t>Prihodi s naslova osiguranja, refundacije štete i totalne štete</t>
  </si>
  <si>
    <t>Tekuće donacije</t>
  </si>
  <si>
    <t xml:space="preserve">Prihodi od pruženih usluga, prihodi od donacija </t>
  </si>
  <si>
    <t>Tekuće donacije od fizičkih osoba</t>
  </si>
  <si>
    <t>Tekuće donacije od neprofitnih organizacija</t>
  </si>
  <si>
    <t>Tekuće donacije od trgovačkih društava</t>
  </si>
  <si>
    <t>Prihodi iz nadležnog proračuna za financiranje redovne djelatnosti proračunskog korisnika</t>
  </si>
  <si>
    <t>Prihodi iz nadležnog pror. za financ. Izdataka za nabavu nefinancijske imovine</t>
  </si>
  <si>
    <t>Prihodi od HZZO-a na temelju ugovornih obveza</t>
  </si>
  <si>
    <t>Prihodi iz nadležnog proračuna za financ. nabave nefin. imovine</t>
  </si>
  <si>
    <t>Opći prihodi i primici - prihodi od HZZO-a</t>
  </si>
  <si>
    <t>Ostale zakupnine i najamnine</t>
  </si>
  <si>
    <t>Naknade ostalih troškova</t>
  </si>
  <si>
    <t>Premije osiguranja ostale imovine</t>
  </si>
  <si>
    <t>Premije osiguranja zaposlenih</t>
  </si>
  <si>
    <t>Tuzemne članarine</t>
  </si>
  <si>
    <t>Rashodi protokola (vijenci, cvijeće, svijeće i slično)</t>
  </si>
  <si>
    <t>Računala i računalna oprema</t>
  </si>
  <si>
    <t>Uredski namještaj</t>
  </si>
  <si>
    <t>Radio i TV prijemnici</t>
  </si>
  <si>
    <t>Telefoni i ostali komunikacijski uređaji</t>
  </si>
  <si>
    <t>Oprema za grijanje, ventilaciju i hlađenje</t>
  </si>
  <si>
    <t>Oprema za održavanje prostorija</t>
  </si>
  <si>
    <t>Sportska oprema</t>
  </si>
  <si>
    <t>Glazbeni instrumenti i oprema</t>
  </si>
  <si>
    <t>Oprema</t>
  </si>
  <si>
    <t xml:space="preserve">Plaće za redovan rad </t>
  </si>
  <si>
    <t>Nagrade</t>
  </si>
  <si>
    <t>Darovi</t>
  </si>
  <si>
    <t>Naknade za bolest, invalidnost i smrtni slučaj</t>
  </si>
  <si>
    <t>Ostali nenavedeni rashodi za zaposlene</t>
  </si>
  <si>
    <t>Dnevnice za službeni put u zemlji</t>
  </si>
  <si>
    <t>Naknade za smještaj na službenom putu u zemlji</t>
  </si>
  <si>
    <t>Naknade za prijevoz na službenom putu u zemlji</t>
  </si>
  <si>
    <t>Tečajevi i stručni ispiti</t>
  </si>
  <si>
    <t>Materijal za higijenske potrebe i njegu</t>
  </si>
  <si>
    <t>Materijal i dijelovi za tekuće i investic. održavanje građev.objekata</t>
  </si>
  <si>
    <t>Usluge tekućeg i investicijskog održavanja građevinskih objekata</t>
  </si>
  <si>
    <t>Deratizacija i dezinsekcija</t>
  </si>
  <si>
    <t>Ugovori o djelu</t>
  </si>
  <si>
    <t>Usluge odvjetnika i pravnog savjetovanja</t>
  </si>
  <si>
    <t>Usluge agencija, studentskog servia (prijepisi, prijevodi i drugo)</t>
  </si>
  <si>
    <t>Namirnice za kuhinju</t>
  </si>
  <si>
    <t>Prigodne nagrade- Uskrsnica, Regres, Božičnica</t>
  </si>
  <si>
    <t>Darovi (darovi djeci)</t>
  </si>
  <si>
    <t>Nagrade (nagrade za radne rezultate)</t>
  </si>
  <si>
    <t>GODIŠNJI IZVJEŠTAJ O IZVRŠENJU FINANCIJSKIOG PLANA ZA 2025. G.</t>
  </si>
  <si>
    <t>DJEČJI VRTIĆ ''POTOČIĆ TUHELJSKI''</t>
  </si>
  <si>
    <t>Tuhelj 39a, 49215 TUHELJ</t>
  </si>
  <si>
    <t>Ostvarenje/ izvršenje 1-12/2024</t>
  </si>
  <si>
    <t>Izvorni plan za 2025.g</t>
  </si>
  <si>
    <t>Tekući plan za 2025. g</t>
  </si>
  <si>
    <t>Ostvarenje/ izvršenje 1-12/2025</t>
  </si>
  <si>
    <t>Indeks          5/2</t>
  </si>
  <si>
    <t>Indeks        5/4</t>
  </si>
  <si>
    <t>2135-51-02-26-1</t>
  </si>
  <si>
    <t>KLASA:400-04/26-01/02</t>
  </si>
  <si>
    <t xml:space="preserve">Tuhelj, </t>
  </si>
  <si>
    <t xml:space="preserve">    24.02.       .2026.</t>
  </si>
  <si>
    <t>Na temelju članka 81. i 86. Zakona o proračunu (N.N. 144/21.), članka 36. Zakona o ustanovama (NN 76/93, 29/97, 47/99, 35/08, 127/19) i članka  45. Statuta Dječjeg vrtića Potočić Tuheljski, Upravno vijeće dječjeg vrtića Potočić Tuheljski  na  18  . sjednici održanoj dana     24.02.   .2026. godine donijelo 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</si>
</sst>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0B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/>
    </xf>
    <xf numFmtId="0" fontId="12" fillId="0" borderId="0" xfId="0" applyFont="1"/>
    <xf numFmtId="0" fontId="13" fillId="2" borderId="3" xfId="0" quotePrefix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/>
    </xf>
    <xf numFmtId="0" fontId="11" fillId="0" borderId="0" xfId="0" applyFont="1"/>
    <xf numFmtId="0" fontId="16" fillId="0" borderId="0" xfId="0" applyFont="1"/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16" fillId="3" borderId="3" xfId="0" applyFont="1" applyFill="1" applyBorder="1"/>
    <xf numFmtId="0" fontId="14" fillId="2" borderId="7" xfId="0" applyFont="1" applyFill="1" applyBorder="1" applyAlignment="1">
      <alignment horizontal="left" vertical="center"/>
    </xf>
    <xf numFmtId="4" fontId="15" fillId="2" borderId="8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17" fillId="0" borderId="1" xfId="0" applyFont="1" applyBorder="1"/>
    <xf numFmtId="0" fontId="17" fillId="0" borderId="0" xfId="0" applyFont="1"/>
    <xf numFmtId="0" fontId="17" fillId="0" borderId="2" xfId="0" applyFont="1" applyBorder="1"/>
    <xf numFmtId="0" fontId="17" fillId="0" borderId="11" xfId="0" applyFont="1" applyBorder="1"/>
    <xf numFmtId="0" fontId="17" fillId="0" borderId="10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/>
    <xf numFmtId="0" fontId="18" fillId="2" borderId="2" xfId="0" applyFont="1" applyFill="1" applyBorder="1" applyAlignment="1">
      <alignment horizontal="left" vertical="center" wrapText="1" indent="1"/>
    </xf>
    <xf numFmtId="0" fontId="18" fillId="2" borderId="4" xfId="0" applyFont="1" applyFill="1" applyBorder="1" applyAlignment="1">
      <alignment horizontal="left" vertical="center" wrapText="1" indent="1"/>
    </xf>
    <xf numFmtId="0" fontId="2" fillId="5" borderId="4" xfId="0" applyFont="1" applyFill="1" applyBorder="1" applyAlignment="1">
      <alignment horizontal="left" vertical="center" wrapText="1" indent="1"/>
    </xf>
    <xf numFmtId="4" fontId="2" fillId="5" borderId="4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2" fillId="5" borderId="9" xfId="0" applyFont="1" applyFill="1" applyBorder="1" applyAlignment="1">
      <alignment horizontal="left" vertical="center" wrapText="1" indent="1"/>
    </xf>
    <xf numFmtId="4" fontId="2" fillId="5" borderId="6" xfId="0" applyNumberFormat="1" applyFont="1" applyFill="1" applyBorder="1" applyAlignment="1">
      <alignment horizontal="right"/>
    </xf>
    <xf numFmtId="0" fontId="20" fillId="0" borderId="1" xfId="0" applyFont="1" applyBorder="1"/>
    <xf numFmtId="0" fontId="20" fillId="0" borderId="2" xfId="0" applyFont="1" applyBorder="1" applyAlignment="1">
      <alignment horizontal="center"/>
    </xf>
    <xf numFmtId="0" fontId="20" fillId="0" borderId="4" xfId="0" applyFont="1" applyBorder="1"/>
    <xf numFmtId="4" fontId="20" fillId="0" borderId="3" xfId="0" applyNumberFormat="1" applyFont="1" applyBorder="1"/>
    <xf numFmtId="0" fontId="20" fillId="0" borderId="0" xfId="0" applyFont="1"/>
    <xf numFmtId="0" fontId="17" fillId="5" borderId="4" xfId="0" applyFont="1" applyFill="1" applyBorder="1"/>
    <xf numFmtId="4" fontId="17" fillId="5" borderId="3" xfId="0" applyNumberFormat="1" applyFont="1" applyFill="1" applyBorder="1"/>
    <xf numFmtId="4" fontId="15" fillId="0" borderId="3" xfId="0" applyNumberFormat="1" applyFont="1" applyBorder="1" applyAlignment="1">
      <alignment horizontal="right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left" vertical="center" wrapText="1"/>
    </xf>
    <xf numFmtId="4" fontId="2" fillId="2" borderId="14" xfId="0" applyNumberFormat="1" applyFont="1" applyFill="1" applyBorder="1" applyAlignment="1">
      <alignment horizontal="right"/>
    </xf>
    <xf numFmtId="0" fontId="6" fillId="2" borderId="3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17" fillId="2" borderId="4" xfId="0" applyFont="1" applyFill="1" applyBorder="1"/>
    <xf numFmtId="0" fontId="17" fillId="2" borderId="3" xfId="0" applyFont="1" applyFill="1" applyBorder="1"/>
    <xf numFmtId="4" fontId="0" fillId="0" borderId="0" xfId="0" applyNumberFormat="1"/>
    <xf numFmtId="0" fontId="14" fillId="2" borderId="3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17" fillId="0" borderId="12" xfId="0" applyFont="1" applyBorder="1"/>
    <xf numFmtId="0" fontId="17" fillId="5" borderId="8" xfId="0" applyFont="1" applyFill="1" applyBorder="1"/>
    <xf numFmtId="0" fontId="17" fillId="5" borderId="1" xfId="0" applyFont="1" applyFill="1" applyBorder="1"/>
    <xf numFmtId="0" fontId="5" fillId="2" borderId="12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2" fillId="5" borderId="2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5" fillId="2" borderId="6" xfId="0" applyNumberFormat="1" applyFont="1" applyFill="1" applyBorder="1" applyAlignment="1">
      <alignment horizontal="right"/>
    </xf>
    <xf numFmtId="0" fontId="22" fillId="0" borderId="0" xfId="0" applyFont="1"/>
    <xf numFmtId="0" fontId="24" fillId="0" borderId="0" xfId="0" applyFont="1"/>
    <xf numFmtId="0" fontId="14" fillId="2" borderId="7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/>
    </xf>
    <xf numFmtId="0" fontId="10" fillId="0" borderId="0" xfId="0" applyFont="1"/>
    <xf numFmtId="0" fontId="2" fillId="5" borderId="1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 indent="1"/>
    </xf>
    <xf numFmtId="0" fontId="18" fillId="2" borderId="8" xfId="0" applyFont="1" applyFill="1" applyBorder="1" applyAlignment="1">
      <alignment horizontal="left" vertical="center" wrapText="1" indent="1"/>
    </xf>
    <xf numFmtId="0" fontId="18" fillId="2" borderId="12" xfId="0" applyFont="1" applyFill="1" applyBorder="1" applyAlignment="1">
      <alignment vertical="center" wrapText="1"/>
    </xf>
    <xf numFmtId="4" fontId="18" fillId="2" borderId="8" xfId="0" applyNumberFormat="1" applyFont="1" applyFill="1" applyBorder="1" applyAlignment="1">
      <alignment horizontal="right"/>
    </xf>
    <xf numFmtId="0" fontId="10" fillId="2" borderId="0" xfId="0" applyFont="1" applyFill="1"/>
    <xf numFmtId="0" fontId="14" fillId="2" borderId="7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3" borderId="6" xfId="0" quotePrefix="1" applyFont="1" applyFill="1" applyBorder="1" applyAlignment="1">
      <alignment horizontal="left" vertical="center"/>
    </xf>
    <xf numFmtId="4" fontId="4" fillId="2" borderId="9" xfId="0" applyNumberFormat="1" applyFont="1" applyFill="1" applyBorder="1" applyAlignment="1">
      <alignment horizontal="center" vertical="center" wrapText="1"/>
    </xf>
    <xf numFmtId="0" fontId="14" fillId="2" borderId="3" xfId="0" quotePrefix="1" applyFont="1" applyFill="1" applyBorder="1" applyAlignment="1">
      <alignment horizontal="left" vertical="center"/>
    </xf>
    <xf numFmtId="4" fontId="1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/>
    </xf>
    <xf numFmtId="0" fontId="7" fillId="2" borderId="12" xfId="0" quotePrefix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7" fillId="2" borderId="6" xfId="0" quotePrefix="1" applyFont="1" applyFill="1" applyBorder="1" applyAlignment="1">
      <alignment horizontal="left" vertical="center"/>
    </xf>
    <xf numFmtId="0" fontId="7" fillId="2" borderId="11" xfId="0" quotePrefix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right"/>
    </xf>
    <xf numFmtId="0" fontId="27" fillId="2" borderId="7" xfId="0" quotePrefix="1" applyFont="1" applyFill="1" applyBorder="1" applyAlignment="1">
      <alignment horizontal="left" vertical="center"/>
    </xf>
    <xf numFmtId="0" fontId="14" fillId="2" borderId="12" xfId="0" quotePrefix="1" applyFont="1" applyFill="1" applyBorder="1" applyAlignment="1">
      <alignment vertical="center"/>
    </xf>
    <xf numFmtId="4" fontId="15" fillId="2" borderId="7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4" fillId="0" borderId="0" xfId="0" quotePrefix="1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right"/>
    </xf>
    <xf numFmtId="4" fontId="8" fillId="3" borderId="3" xfId="0" applyNumberFormat="1" applyFont="1" applyFill="1" applyBorder="1" applyAlignment="1">
      <alignment vertical="center" wrapText="1"/>
    </xf>
    <xf numFmtId="0" fontId="25" fillId="2" borderId="0" xfId="0" quotePrefix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5" fillId="4" borderId="1" xfId="0" quotePrefix="1" applyNumberFormat="1" applyFont="1" applyFill="1" applyBorder="1" applyAlignment="1">
      <alignment horizontal="right"/>
    </xf>
    <xf numFmtId="0" fontId="0" fillId="0" borderId="16" xfId="0" applyBorder="1"/>
    <xf numFmtId="3" fontId="8" fillId="4" borderId="1" xfId="0" quotePrefix="1" applyNumberFormat="1" applyFont="1" applyFill="1" applyBorder="1" applyAlignment="1">
      <alignment horizontal="right"/>
    </xf>
    <xf numFmtId="3" fontId="5" fillId="3" borderId="1" xfId="0" quotePrefix="1" applyNumberFormat="1" applyFont="1" applyFill="1" applyBorder="1" applyAlignment="1">
      <alignment horizontal="right"/>
    </xf>
    <xf numFmtId="0" fontId="17" fillId="5" borderId="12" xfId="0" applyFont="1" applyFill="1" applyBorder="1"/>
    <xf numFmtId="0" fontId="5" fillId="2" borderId="12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horizontal="right"/>
    </xf>
    <xf numFmtId="4" fontId="18" fillId="2" borderId="7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18" xfId="0" applyFont="1" applyFill="1" applyBorder="1" applyAlignment="1">
      <alignment horizontal="left" vertical="center" wrapText="1" indent="1"/>
    </xf>
    <xf numFmtId="0" fontId="2" fillId="2" borderId="19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/>
    </xf>
    <xf numFmtId="4" fontId="2" fillId="3" borderId="3" xfId="0" applyNumberFormat="1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left" vertical="center" wrapText="1" indent="1"/>
    </xf>
    <xf numFmtId="0" fontId="2" fillId="3" borderId="18" xfId="0" applyFont="1" applyFill="1" applyBorder="1" applyAlignment="1">
      <alignment vertical="center" wrapText="1"/>
    </xf>
    <xf numFmtId="4" fontId="2" fillId="3" borderId="17" xfId="0" applyNumberFormat="1" applyFont="1" applyFill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left" vertical="center" wrapText="1" indent="1"/>
    </xf>
    <xf numFmtId="4" fontId="2" fillId="2" borderId="1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" fontId="5" fillId="5" borderId="4" xfId="0" applyNumberFormat="1" applyFont="1" applyFill="1" applyBorder="1" applyAlignment="1">
      <alignment horizontal="right"/>
    </xf>
    <xf numFmtId="0" fontId="13" fillId="3" borderId="3" xfId="0" quotePrefix="1" applyFont="1" applyFill="1" applyBorder="1" applyAlignment="1">
      <alignment horizontal="left" vertical="center"/>
    </xf>
    <xf numFmtId="0" fontId="29" fillId="3" borderId="3" xfId="0" quotePrefix="1" applyFont="1" applyFill="1" applyBorder="1" applyAlignment="1">
      <alignment horizontal="left" vertical="center"/>
    </xf>
    <xf numFmtId="0" fontId="30" fillId="0" borderId="0" xfId="0" applyFont="1"/>
    <xf numFmtId="0" fontId="8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8" fillId="2" borderId="7" xfId="0" quotePrefix="1" applyFont="1" applyFill="1" applyBorder="1" applyAlignment="1">
      <alignment horizontal="left" vertical="center"/>
    </xf>
    <xf numFmtId="0" fontId="13" fillId="2" borderId="7" xfId="0" quotePrefix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4" fontId="15" fillId="2" borderId="9" xfId="0" applyNumberFormat="1" applyFont="1" applyFill="1" applyBorder="1" applyAlignment="1">
      <alignment horizontal="right"/>
    </xf>
    <xf numFmtId="0" fontId="8" fillId="3" borderId="3" xfId="0" quotePrefix="1" applyFont="1" applyFill="1" applyBorder="1" applyAlignment="1">
      <alignment horizontal="left" vertical="center"/>
    </xf>
    <xf numFmtId="0" fontId="32" fillId="0" borderId="0" xfId="0" applyFont="1"/>
    <xf numFmtId="0" fontId="14" fillId="2" borderId="7" xfId="0" quotePrefix="1" applyFont="1" applyFill="1" applyBorder="1" applyAlignment="1">
      <alignment horizontal="left" vertical="center" wrapText="1"/>
    </xf>
    <xf numFmtId="0" fontId="14" fillId="2" borderId="7" xfId="0" quotePrefix="1" applyFont="1" applyFill="1" applyBorder="1" applyAlignment="1">
      <alignment horizontal="left" vertical="center"/>
    </xf>
    <xf numFmtId="0" fontId="13" fillId="6" borderId="6" xfId="0" quotePrefix="1" applyFont="1" applyFill="1" applyBorder="1" applyAlignment="1">
      <alignment horizontal="left" vertical="center"/>
    </xf>
    <xf numFmtId="0" fontId="29" fillId="6" borderId="6" xfId="0" quotePrefix="1" applyFont="1" applyFill="1" applyBorder="1" applyAlignment="1">
      <alignment horizontal="left" vertical="center"/>
    </xf>
    <xf numFmtId="4" fontId="29" fillId="6" borderId="6" xfId="0" applyNumberFormat="1" applyFont="1" applyFill="1" applyBorder="1" applyAlignment="1">
      <alignment horizontal="right"/>
    </xf>
    <xf numFmtId="0" fontId="13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 wrapText="1"/>
    </xf>
    <xf numFmtId="4" fontId="29" fillId="6" borderId="3" xfId="0" applyNumberFormat="1" applyFont="1" applyFill="1" applyBorder="1" applyAlignment="1">
      <alignment horizontal="right"/>
    </xf>
    <xf numFmtId="0" fontId="29" fillId="6" borderId="6" xfId="0" quotePrefix="1" applyFont="1" applyFill="1" applyBorder="1" applyAlignment="1">
      <alignment horizontal="left" vertical="center" wrapText="1"/>
    </xf>
    <xf numFmtId="4" fontId="29" fillId="6" borderId="9" xfId="0" applyNumberFormat="1" applyFont="1" applyFill="1" applyBorder="1" applyAlignment="1">
      <alignment horizontal="right"/>
    </xf>
    <xf numFmtId="0" fontId="31" fillId="6" borderId="3" xfId="0" quotePrefix="1" applyFont="1" applyFill="1" applyBorder="1" applyAlignment="1">
      <alignment horizontal="left" vertical="center"/>
    </xf>
    <xf numFmtId="4" fontId="29" fillId="6" borderId="4" xfId="0" applyNumberFormat="1" applyFont="1" applyFill="1" applyBorder="1" applyAlignment="1">
      <alignment horizontal="right"/>
    </xf>
    <xf numFmtId="0" fontId="29" fillId="6" borderId="3" xfId="0" applyFont="1" applyFill="1" applyBorder="1" applyAlignment="1">
      <alignment horizontal="left" vertical="center" wrapText="1"/>
    </xf>
    <xf numFmtId="0" fontId="31" fillId="6" borderId="7" xfId="0" quotePrefix="1" applyFont="1" applyFill="1" applyBorder="1" applyAlignment="1">
      <alignment horizontal="left" vertical="center"/>
    </xf>
    <xf numFmtId="4" fontId="31" fillId="6" borderId="4" xfId="0" applyNumberFormat="1" applyFont="1" applyFill="1" applyBorder="1" applyAlignment="1">
      <alignment horizontal="right"/>
    </xf>
    <xf numFmtId="0" fontId="31" fillId="6" borderId="6" xfId="0" quotePrefix="1" applyFont="1" applyFill="1" applyBorder="1" applyAlignment="1">
      <alignment horizontal="left" vertical="center"/>
    </xf>
    <xf numFmtId="0" fontId="31" fillId="6" borderId="3" xfId="0" applyFont="1" applyFill="1" applyBorder="1" applyAlignment="1">
      <alignment horizontal="left" vertical="center" wrapText="1"/>
    </xf>
    <xf numFmtId="0" fontId="29" fillId="6" borderId="7" xfId="0" quotePrefix="1" applyFont="1" applyFill="1" applyBorder="1" applyAlignment="1">
      <alignment horizontal="left" vertical="center"/>
    </xf>
    <xf numFmtId="0" fontId="33" fillId="6" borderId="3" xfId="0" applyFont="1" applyFill="1" applyBorder="1"/>
    <xf numFmtId="0" fontId="33" fillId="6" borderId="3" xfId="0" applyFont="1" applyFill="1" applyBorder="1" applyAlignment="1">
      <alignment horizontal="left"/>
    </xf>
    <xf numFmtId="4" fontId="33" fillId="6" borderId="3" xfId="0" applyNumberFormat="1" applyFont="1" applyFill="1" applyBorder="1"/>
    <xf numFmtId="4" fontId="31" fillId="6" borderId="3" xfId="0" applyNumberFormat="1" applyFont="1" applyFill="1" applyBorder="1" applyAlignment="1">
      <alignment horizontal="right"/>
    </xf>
    <xf numFmtId="0" fontId="31" fillId="3" borderId="3" xfId="0" applyFont="1" applyFill="1" applyBorder="1" applyAlignment="1">
      <alignment horizontal="left" vertical="center" wrapText="1"/>
    </xf>
    <xf numFmtId="4" fontId="31" fillId="3" borderId="3" xfId="0" applyNumberFormat="1" applyFont="1" applyFill="1" applyBorder="1" applyAlignment="1">
      <alignment horizontal="right"/>
    </xf>
    <xf numFmtId="0" fontId="29" fillId="6" borderId="15" xfId="0" applyFont="1" applyFill="1" applyBorder="1" applyAlignment="1">
      <alignment vertical="center" wrapText="1"/>
    </xf>
    <xf numFmtId="4" fontId="31" fillId="6" borderId="7" xfId="0" applyNumberFormat="1" applyFont="1" applyFill="1" applyBorder="1" applyAlignment="1">
      <alignment horizontal="right"/>
    </xf>
    <xf numFmtId="0" fontId="29" fillId="6" borderId="15" xfId="0" quotePrefix="1" applyFont="1" applyFill="1" applyBorder="1" applyAlignment="1">
      <alignment vertical="center"/>
    </xf>
    <xf numFmtId="4" fontId="29" fillId="6" borderId="7" xfId="0" applyNumberFormat="1" applyFont="1" applyFill="1" applyBorder="1" applyAlignment="1">
      <alignment horizontal="right"/>
    </xf>
    <xf numFmtId="0" fontId="29" fillId="6" borderId="12" xfId="0" quotePrefix="1" applyFont="1" applyFill="1" applyBorder="1" applyAlignment="1">
      <alignment vertical="center"/>
    </xf>
    <xf numFmtId="0" fontId="5" fillId="2" borderId="21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wrapText="1" indent="1"/>
    </xf>
    <xf numFmtId="0" fontId="17" fillId="0" borderId="21" xfId="0" applyFont="1" applyBorder="1"/>
    <xf numFmtId="0" fontId="17" fillId="0" borderId="22" xfId="0" applyFont="1" applyBorder="1"/>
    <xf numFmtId="0" fontId="29" fillId="6" borderId="12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horizontal="left" vertical="center" wrapText="1" indent="1"/>
    </xf>
    <xf numFmtId="0" fontId="17" fillId="5" borderId="2" xfId="0" applyFont="1" applyFill="1" applyBorder="1"/>
    <xf numFmtId="0" fontId="17" fillId="5" borderId="5" xfId="0" applyFont="1" applyFill="1" applyBorder="1"/>
    <xf numFmtId="0" fontId="17" fillId="3" borderId="1" xfId="0" applyFont="1" applyFill="1" applyBorder="1"/>
    <xf numFmtId="4" fontId="17" fillId="3" borderId="3" xfId="0" applyNumberFormat="1" applyFont="1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1" xfId="0" applyFont="1" applyFill="1" applyBorder="1"/>
    <xf numFmtId="4" fontId="17" fillId="3" borderId="24" xfId="0" applyNumberFormat="1" applyFont="1" applyFill="1" applyBorder="1"/>
    <xf numFmtId="0" fontId="17" fillId="3" borderId="9" xfId="0" applyFont="1" applyFill="1" applyBorder="1" applyAlignment="1">
      <alignment horizontal="center"/>
    </xf>
    <xf numFmtId="0" fontId="17" fillId="3" borderId="11" xfId="0" applyFont="1" applyFill="1" applyBorder="1"/>
    <xf numFmtId="4" fontId="17" fillId="3" borderId="6" xfId="0" applyNumberFormat="1" applyFont="1" applyFill="1" applyBorder="1"/>
    <xf numFmtId="0" fontId="8" fillId="3" borderId="3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4" fontId="15" fillId="3" borderId="1" xfId="0" quotePrefix="1" applyNumberFormat="1" applyFont="1" applyFill="1" applyBorder="1" applyAlignment="1">
      <alignment horizontal="right"/>
    </xf>
    <xf numFmtId="0" fontId="2" fillId="2" borderId="4" xfId="0" quotePrefix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3" borderId="2" xfId="0" quotePrefix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34" fillId="2" borderId="4" xfId="0" quotePrefix="1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4" fontId="2" fillId="7" borderId="4" xfId="0" applyNumberFormat="1" applyFont="1" applyFill="1" applyBorder="1" applyAlignment="1">
      <alignment horizontal="right"/>
    </xf>
    <xf numFmtId="4" fontId="2" fillId="7" borderId="8" xfId="0" applyNumberFormat="1" applyFont="1" applyFill="1" applyBorder="1" applyAlignment="1">
      <alignment horizontal="right"/>
    </xf>
    <xf numFmtId="4" fontId="5" fillId="8" borderId="4" xfId="0" applyNumberFormat="1" applyFont="1" applyFill="1" applyBorder="1" applyAlignment="1">
      <alignment horizontal="right"/>
    </xf>
    <xf numFmtId="4" fontId="2" fillId="8" borderId="8" xfId="0" applyNumberFormat="1" applyFont="1" applyFill="1" applyBorder="1" applyAlignment="1">
      <alignment horizontal="right"/>
    </xf>
    <xf numFmtId="4" fontId="29" fillId="9" borderId="6" xfId="0" applyNumberFormat="1" applyFont="1" applyFill="1" applyBorder="1" applyAlignment="1">
      <alignment horizontal="right"/>
    </xf>
    <xf numFmtId="4" fontId="29" fillId="9" borderId="9" xfId="0" applyNumberFormat="1" applyFont="1" applyFill="1" applyBorder="1" applyAlignment="1">
      <alignment horizontal="right"/>
    </xf>
    <xf numFmtId="4" fontId="29" fillId="9" borderId="17" xfId="0" applyNumberFormat="1" applyFont="1" applyFill="1" applyBorder="1" applyAlignment="1">
      <alignment horizontal="right"/>
    </xf>
    <xf numFmtId="4" fontId="29" fillId="9" borderId="20" xfId="0" applyNumberFormat="1" applyFont="1" applyFill="1" applyBorder="1" applyAlignment="1">
      <alignment horizontal="right"/>
    </xf>
    <xf numFmtId="4" fontId="29" fillId="9" borderId="3" xfId="0" applyNumberFormat="1" applyFont="1" applyFill="1" applyBorder="1" applyAlignment="1">
      <alignment horizontal="right"/>
    </xf>
    <xf numFmtId="4" fontId="29" fillId="9" borderId="4" xfId="0" applyNumberFormat="1" applyFont="1" applyFill="1" applyBorder="1" applyAlignment="1">
      <alignment horizontal="right"/>
    </xf>
    <xf numFmtId="4" fontId="4" fillId="7" borderId="3" xfId="0" applyNumberFormat="1" applyFont="1" applyFill="1" applyBorder="1" applyAlignment="1">
      <alignment horizontal="right"/>
    </xf>
    <xf numFmtId="4" fontId="5" fillId="7" borderId="8" xfId="0" applyNumberFormat="1" applyFont="1" applyFill="1" applyBorder="1" applyAlignment="1">
      <alignment horizontal="right"/>
    </xf>
    <xf numFmtId="4" fontId="15" fillId="7" borderId="8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vertical="center" wrapText="1"/>
    </xf>
    <xf numFmtId="4" fontId="5" fillId="7" borderId="7" xfId="0" applyNumberFormat="1" applyFont="1" applyFill="1" applyBorder="1" applyAlignment="1">
      <alignment horizontal="right"/>
    </xf>
    <xf numFmtId="4" fontId="5" fillId="4" borderId="3" xfId="0" applyNumberFormat="1" applyFont="1" applyFill="1" applyBorder="1" applyAlignment="1">
      <alignment horizontal="right"/>
    </xf>
    <xf numFmtId="4" fontId="5" fillId="4" borderId="8" xfId="0" applyNumberFormat="1" applyFont="1" applyFill="1" applyBorder="1" applyAlignment="1">
      <alignment horizontal="right"/>
    </xf>
    <xf numFmtId="4" fontId="15" fillId="2" borderId="24" xfId="0" applyNumberFormat="1" applyFont="1" applyFill="1" applyBorder="1" applyAlignment="1">
      <alignment horizontal="right"/>
    </xf>
    <xf numFmtId="4" fontId="15" fillId="2" borderId="23" xfId="0" applyNumberFormat="1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9" xfId="0" applyNumberFormat="1" applyFont="1" applyFill="1" applyBorder="1" applyAlignment="1">
      <alignment horizontal="right"/>
    </xf>
    <xf numFmtId="0" fontId="34" fillId="2" borderId="3" xfId="0" quotePrefix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/>
    </xf>
    <xf numFmtId="4" fontId="2" fillId="7" borderId="9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2" fillId="8" borderId="9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25" fillId="3" borderId="1" xfId="0" quotePrefix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29" fillId="6" borderId="12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0" fontId="29" fillId="6" borderId="8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3" borderId="2" xfId="0" quotePrefix="1" applyFont="1" applyFill="1" applyBorder="1" applyAlignment="1">
      <alignment horizontal="left" vertical="center" wrapText="1"/>
    </xf>
    <xf numFmtId="0" fontId="8" fillId="3" borderId="4" xfId="0" quotePrefix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DDEBF7"/>
      <color rgb="FFC6E0B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0"/>
  <sheetViews>
    <sheetView tabSelected="1" zoomScale="110" zoomScaleNormal="110" zoomScaleSheetLayoutView="70" workbookViewId="0">
      <selection activeCell="A10" sqref="A10:J10"/>
    </sheetView>
  </sheetViews>
  <sheetFormatPr defaultRowHeight="15" x14ac:dyDescent="0.25"/>
  <cols>
    <col min="1" max="1" width="8.42578125" customWidth="1"/>
    <col min="2" max="2" width="10.28515625" customWidth="1"/>
    <col min="3" max="3" width="8.42578125" customWidth="1"/>
    <col min="4" max="4" width="56.42578125" customWidth="1"/>
    <col min="5" max="5" width="16.7109375" customWidth="1"/>
    <col min="6" max="6" width="14.7109375" customWidth="1"/>
    <col min="7" max="7" width="13.7109375" customWidth="1"/>
    <col min="8" max="8" width="16.5703125" customWidth="1"/>
    <col min="9" max="9" width="8" customWidth="1"/>
    <col min="10" max="10" width="8.42578125" customWidth="1"/>
    <col min="11" max="11" width="14.85546875" customWidth="1"/>
  </cols>
  <sheetData>
    <row r="1" spans="1:10" x14ac:dyDescent="0.25">
      <c r="A1" t="s">
        <v>223</v>
      </c>
    </row>
    <row r="2" spans="1:10" x14ac:dyDescent="0.25">
      <c r="A2" t="s">
        <v>224</v>
      </c>
    </row>
    <row r="3" spans="1:10" x14ac:dyDescent="0.25">
      <c r="A3" t="s">
        <v>83</v>
      </c>
    </row>
    <row r="4" spans="1:10" x14ac:dyDescent="0.25">
      <c r="A4" t="s">
        <v>232</v>
      </c>
    </row>
    <row r="5" spans="1:10" x14ac:dyDescent="0.25">
      <c r="A5" t="s">
        <v>82</v>
      </c>
      <c r="B5" t="s">
        <v>231</v>
      </c>
    </row>
    <row r="6" spans="1:10" x14ac:dyDescent="0.25">
      <c r="A6" t="s">
        <v>233</v>
      </c>
      <c r="B6" t="s">
        <v>234</v>
      </c>
    </row>
    <row r="7" spans="1:10" ht="45" customHeight="1" x14ac:dyDescent="0.25">
      <c r="A7" s="296" t="s">
        <v>235</v>
      </c>
      <c r="B7" s="296"/>
      <c r="C7" s="296"/>
      <c r="D7" s="296"/>
      <c r="E7" s="296"/>
      <c r="F7" s="296"/>
      <c r="G7" s="296"/>
      <c r="H7" s="296"/>
      <c r="I7" s="296"/>
      <c r="J7" s="296"/>
    </row>
    <row r="8" spans="1:10" ht="15.75" x14ac:dyDescent="0.25">
      <c r="A8" s="280" t="s">
        <v>222</v>
      </c>
      <c r="B8" s="280"/>
      <c r="C8" s="280"/>
      <c r="D8" s="280"/>
      <c r="E8" s="280"/>
      <c r="F8" s="280"/>
      <c r="G8" s="280"/>
      <c r="H8" s="280"/>
      <c r="I8" s="280"/>
      <c r="J8" s="280"/>
    </row>
    <row r="9" spans="1:10" ht="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x14ac:dyDescent="0.25">
      <c r="A10" s="280" t="s">
        <v>13</v>
      </c>
      <c r="B10" s="280"/>
      <c r="C10" s="280"/>
      <c r="D10" s="280"/>
      <c r="E10" s="280"/>
      <c r="F10" s="280"/>
      <c r="G10" s="280"/>
      <c r="H10" s="280"/>
      <c r="I10" s="280"/>
      <c r="J10" s="280"/>
    </row>
    <row r="11" spans="1:10" ht="18" customHeight="1" x14ac:dyDescent="0.25">
      <c r="A11" s="280" t="s">
        <v>18</v>
      </c>
      <c r="B11" s="281"/>
      <c r="C11" s="281"/>
      <c r="D11" s="281"/>
      <c r="E11" s="281"/>
      <c r="F11" s="281"/>
      <c r="G11" s="281"/>
      <c r="H11" s="281"/>
      <c r="I11" s="281"/>
      <c r="J11" s="281"/>
    </row>
    <row r="12" spans="1:10" ht="33.75" customHeight="1" x14ac:dyDescent="0.25">
      <c r="A12" s="293" t="s">
        <v>132</v>
      </c>
      <c r="B12" s="294"/>
      <c r="C12" s="294"/>
      <c r="D12" s="295"/>
      <c r="E12" s="249" t="s">
        <v>225</v>
      </c>
      <c r="F12" s="250" t="s">
        <v>226</v>
      </c>
      <c r="G12" s="250" t="s">
        <v>227</v>
      </c>
      <c r="H12" s="250" t="s">
        <v>228</v>
      </c>
      <c r="I12" s="250" t="s">
        <v>229</v>
      </c>
      <c r="J12" s="250" t="s">
        <v>230</v>
      </c>
    </row>
    <row r="13" spans="1:10" x14ac:dyDescent="0.25">
      <c r="A13" s="318">
        <v>1</v>
      </c>
      <c r="B13" s="319"/>
      <c r="C13" s="319"/>
      <c r="D13" s="320"/>
      <c r="E13" s="245">
        <v>2</v>
      </c>
      <c r="F13" s="142">
        <v>3</v>
      </c>
      <c r="G13" s="142">
        <v>4</v>
      </c>
      <c r="H13" s="142">
        <v>5</v>
      </c>
      <c r="I13" s="142">
        <v>6</v>
      </c>
      <c r="J13" s="142">
        <v>7</v>
      </c>
    </row>
    <row r="14" spans="1:10" s="106" customFormat="1" ht="15.75" x14ac:dyDescent="0.25">
      <c r="A14" s="301" t="s">
        <v>94</v>
      </c>
      <c r="B14" s="302"/>
      <c r="C14" s="302"/>
      <c r="D14" s="302"/>
      <c r="E14" s="105">
        <f>SUM(E15+E16)</f>
        <v>409987.99999999994</v>
      </c>
      <c r="F14" s="105">
        <f>SUM(F15+F16)</f>
        <v>450000</v>
      </c>
      <c r="G14" s="105">
        <f>SUM(G15+G16)</f>
        <v>477333</v>
      </c>
      <c r="H14" s="261">
        <f>SUM(H15+H16)</f>
        <v>438239.68000000005</v>
      </c>
      <c r="I14" s="263">
        <f t="shared" ref="I14:I20" si="0">IF(H14&gt;0,H14/E14*100,0)</f>
        <v>106.8908553421076</v>
      </c>
      <c r="J14" s="263">
        <f t="shared" ref="J14:J20" si="1">IF(H14&gt;0,H14/G14*100,0)</f>
        <v>91.810052939981119</v>
      </c>
    </row>
    <row r="15" spans="1:10" x14ac:dyDescent="0.25">
      <c r="A15" s="303" t="s">
        <v>113</v>
      </c>
      <c r="B15" s="300"/>
      <c r="C15" s="300"/>
      <c r="D15" s="300"/>
      <c r="E15" s="65">
        <f t="shared" ref="E15:F15" si="2">SUM(E48)</f>
        <v>409987.99999999994</v>
      </c>
      <c r="F15" s="65">
        <f t="shared" si="2"/>
        <v>450000</v>
      </c>
      <c r="G15" s="65">
        <f t="shared" ref="G15:H15" si="3">SUM(G48)</f>
        <v>477333</v>
      </c>
      <c r="H15" s="65">
        <f t="shared" si="3"/>
        <v>438239.68000000005</v>
      </c>
      <c r="I15" s="79">
        <f t="shared" si="0"/>
        <v>106.8908553421076</v>
      </c>
      <c r="J15" s="79">
        <f t="shared" si="1"/>
        <v>91.810052939981119</v>
      </c>
    </row>
    <row r="16" spans="1:10" x14ac:dyDescent="0.25">
      <c r="A16" s="304" t="s">
        <v>114</v>
      </c>
      <c r="B16" s="305"/>
      <c r="C16" s="305"/>
      <c r="D16" s="305"/>
      <c r="E16" s="65">
        <v>0</v>
      </c>
      <c r="F16" s="65">
        <v>0</v>
      </c>
      <c r="G16" s="65">
        <v>0</v>
      </c>
      <c r="H16" s="65">
        <v>0</v>
      </c>
      <c r="I16" s="79">
        <f t="shared" si="0"/>
        <v>0</v>
      </c>
      <c r="J16" s="79">
        <f t="shared" si="1"/>
        <v>0</v>
      </c>
    </row>
    <row r="17" spans="1:11" s="106" customFormat="1" ht="15.75" x14ac:dyDescent="0.25">
      <c r="A17" s="321" t="s">
        <v>101</v>
      </c>
      <c r="B17" s="322"/>
      <c r="C17" s="322"/>
      <c r="D17" s="323"/>
      <c r="E17" s="105">
        <f>SUM(E18+E19)</f>
        <v>406231.22000000003</v>
      </c>
      <c r="F17" s="105">
        <f>SUM(F18+F19)</f>
        <v>425000</v>
      </c>
      <c r="G17" s="105">
        <f>SUM(G18+G19)</f>
        <v>455989.8</v>
      </c>
      <c r="H17" s="105">
        <f>SUM(H18+H19)</f>
        <v>451436.91000000003</v>
      </c>
      <c r="I17" s="263">
        <f t="shared" si="0"/>
        <v>111.12806888648292</v>
      </c>
      <c r="J17" s="263">
        <f t="shared" si="1"/>
        <v>99.001536876482774</v>
      </c>
    </row>
    <row r="18" spans="1:11" x14ac:dyDescent="0.25">
      <c r="A18" s="299" t="s">
        <v>115</v>
      </c>
      <c r="B18" s="300"/>
      <c r="C18" s="300"/>
      <c r="D18" s="300"/>
      <c r="E18" s="65">
        <f t="shared" ref="E18:F18" si="4">SUM(E90)</f>
        <v>403855.72000000003</v>
      </c>
      <c r="F18" s="65">
        <f t="shared" si="4"/>
        <v>421000</v>
      </c>
      <c r="G18" s="65">
        <f t="shared" ref="G18:H18" si="5">SUM(G90)</f>
        <v>451489.8</v>
      </c>
      <c r="H18" s="65">
        <f t="shared" si="5"/>
        <v>449029.76</v>
      </c>
      <c r="I18" s="79">
        <f t="shared" si="0"/>
        <v>111.18568779959337</v>
      </c>
      <c r="J18" s="79">
        <f t="shared" si="1"/>
        <v>99.455128332910292</v>
      </c>
    </row>
    <row r="19" spans="1:11" x14ac:dyDescent="0.25">
      <c r="A19" s="304" t="s">
        <v>116</v>
      </c>
      <c r="B19" s="305"/>
      <c r="C19" s="305"/>
      <c r="D19" s="305"/>
      <c r="E19" s="65">
        <f t="shared" ref="E19:F19" si="6">SUM(E139)</f>
        <v>2375.5</v>
      </c>
      <c r="F19" s="65">
        <f t="shared" si="6"/>
        <v>4000</v>
      </c>
      <c r="G19" s="65">
        <f t="shared" ref="G19:H19" si="7">SUM(G139)</f>
        <v>4500</v>
      </c>
      <c r="H19" s="65">
        <f t="shared" si="7"/>
        <v>2407.15</v>
      </c>
      <c r="I19" s="79">
        <f t="shared" si="0"/>
        <v>101.33235108398233</v>
      </c>
      <c r="J19" s="79">
        <f t="shared" si="1"/>
        <v>53.492222222222217</v>
      </c>
    </row>
    <row r="20" spans="1:11" s="106" customFormat="1" ht="15.75" x14ac:dyDescent="0.25">
      <c r="A20" s="306" t="s">
        <v>95</v>
      </c>
      <c r="B20" s="302"/>
      <c r="C20" s="302"/>
      <c r="D20" s="302"/>
      <c r="E20" s="105">
        <f>SUM(E14-E17)</f>
        <v>3756.7799999999115</v>
      </c>
      <c r="F20" s="105">
        <f>SUM(F14-F17)</f>
        <v>25000</v>
      </c>
      <c r="G20" s="105">
        <f>SUM(G14-G17)</f>
        <v>21343.200000000012</v>
      </c>
      <c r="H20" s="105">
        <f>SUM(H14-H17)</f>
        <v>-13197.229999999981</v>
      </c>
      <c r="I20" s="262">
        <f t="shared" si="0"/>
        <v>0</v>
      </c>
      <c r="J20" s="262">
        <f t="shared" si="1"/>
        <v>0</v>
      </c>
    </row>
    <row r="21" spans="1:11" s="112" customFormat="1" ht="10.5" customHeight="1" x14ac:dyDescent="0.25">
      <c r="A21" s="138"/>
      <c r="B21" s="139"/>
      <c r="C21" s="139"/>
      <c r="D21" s="139"/>
      <c r="E21" s="139"/>
      <c r="F21" s="139"/>
      <c r="G21" s="140"/>
      <c r="H21" s="140"/>
      <c r="I21" s="140"/>
      <c r="J21" s="140"/>
    </row>
    <row r="22" spans="1:11" ht="18" customHeight="1" x14ac:dyDescent="0.25">
      <c r="A22" s="280" t="s">
        <v>19</v>
      </c>
      <c r="B22" s="281"/>
      <c r="C22" s="281"/>
      <c r="D22" s="281"/>
      <c r="E22" s="281"/>
      <c r="F22" s="281"/>
      <c r="G22" s="281"/>
      <c r="H22" s="281"/>
      <c r="I22" s="281"/>
      <c r="J22" s="281"/>
    </row>
    <row r="23" spans="1:11" ht="36" x14ac:dyDescent="0.25">
      <c r="A23" s="293" t="s">
        <v>132</v>
      </c>
      <c r="B23" s="294"/>
      <c r="C23" s="294"/>
      <c r="D23" s="295"/>
      <c r="E23" s="249" t="s">
        <v>225</v>
      </c>
      <c r="F23" s="250" t="s">
        <v>226</v>
      </c>
      <c r="G23" s="250" t="s">
        <v>227</v>
      </c>
      <c r="H23" s="250" t="s">
        <v>228</v>
      </c>
      <c r="I23" s="250" t="s">
        <v>229</v>
      </c>
      <c r="J23" s="250" t="s">
        <v>230</v>
      </c>
    </row>
    <row r="24" spans="1:11" x14ac:dyDescent="0.25">
      <c r="A24" s="277">
        <v>1</v>
      </c>
      <c r="B24" s="278"/>
      <c r="C24" s="278"/>
      <c r="D24" s="279"/>
      <c r="E24" s="246">
        <v>2</v>
      </c>
      <c r="F24" s="142">
        <v>3</v>
      </c>
      <c r="G24" s="142">
        <v>4</v>
      </c>
      <c r="H24" s="142">
        <v>5</v>
      </c>
      <c r="I24" s="142">
        <v>6</v>
      </c>
      <c r="J24" s="142">
        <v>7</v>
      </c>
    </row>
    <row r="25" spans="1:11" s="25" customFormat="1" ht="15.75" customHeight="1" x14ac:dyDescent="0.2">
      <c r="A25" s="324" t="s">
        <v>117</v>
      </c>
      <c r="B25" s="325"/>
      <c r="C25" s="325"/>
      <c r="D25" s="325"/>
      <c r="E25" s="21">
        <v>0</v>
      </c>
      <c r="F25" s="21">
        <v>0</v>
      </c>
      <c r="G25" s="21">
        <v>0</v>
      </c>
      <c r="H25" s="21">
        <v>0</v>
      </c>
      <c r="I25" s="79">
        <f>IF(H25&gt;0,H25/E25*100,0)</f>
        <v>0</v>
      </c>
      <c r="J25" s="79">
        <f>IF(H25&gt;0,H25/G25*100,0)</f>
        <v>0</v>
      </c>
    </row>
    <row r="26" spans="1:11" s="25" customFormat="1" ht="12.75" x14ac:dyDescent="0.2">
      <c r="A26" s="324" t="s">
        <v>118</v>
      </c>
      <c r="B26" s="326"/>
      <c r="C26" s="326"/>
      <c r="D26" s="326"/>
      <c r="E26" s="21">
        <v>0</v>
      </c>
      <c r="F26" s="21">
        <v>0</v>
      </c>
      <c r="G26" s="21">
        <v>0</v>
      </c>
      <c r="H26" s="21">
        <v>0</v>
      </c>
      <c r="I26" s="79">
        <f>IF(H26&gt;0,H26/E26*100,0)</f>
        <v>0</v>
      </c>
      <c r="J26" s="79">
        <f>IF(H26&gt;0,H26/G26*100,0)</f>
        <v>0</v>
      </c>
    </row>
    <row r="27" spans="1:11" s="25" customFormat="1" ht="14.25" customHeight="1" x14ac:dyDescent="0.2">
      <c r="A27" s="327" t="s">
        <v>119</v>
      </c>
      <c r="B27" s="328"/>
      <c r="C27" s="328"/>
      <c r="D27" s="328"/>
      <c r="E27" s="20">
        <f>SUM(E25-E26)</f>
        <v>0</v>
      </c>
      <c r="F27" s="20">
        <f>SUM(F25-F26)</f>
        <v>0</v>
      </c>
      <c r="G27" s="20">
        <f>SUM(G25-G26)</f>
        <v>0</v>
      </c>
      <c r="H27" s="20">
        <f>SUM(H25-H26)</f>
        <v>0</v>
      </c>
      <c r="I27" s="262">
        <f>IF(H27&gt;0,H27/E27*100,0)</f>
        <v>0</v>
      </c>
      <c r="J27" s="262">
        <f>IF(H27&gt;0,H27/G27*100,0)</f>
        <v>0</v>
      </c>
    </row>
    <row r="28" spans="1:11" s="25" customFormat="1" ht="15" customHeight="1" x14ac:dyDescent="0.2">
      <c r="A28" s="327" t="s">
        <v>3</v>
      </c>
      <c r="B28" s="329"/>
      <c r="C28" s="329"/>
      <c r="D28" s="329"/>
      <c r="E28" s="137">
        <f>SUM(E20+E27)</f>
        <v>3756.7799999999115</v>
      </c>
      <c r="F28" s="137">
        <f>SUM(F20+F27)</f>
        <v>25000</v>
      </c>
      <c r="G28" s="137">
        <f>SUM(G20+G27)</f>
        <v>21343.200000000012</v>
      </c>
      <c r="H28" s="137">
        <f>SUM(H20+H27)</f>
        <v>-13197.229999999981</v>
      </c>
      <c r="I28" s="262">
        <f>IF(H28&gt;0,H28/E28*100,0)</f>
        <v>0</v>
      </c>
      <c r="J28" s="262">
        <f>IF(H28&gt;0,H28/G28*100,0)</f>
        <v>0</v>
      </c>
    </row>
    <row r="29" spans="1:11" ht="11.25" customHeight="1" x14ac:dyDescent="0.25">
      <c r="A29" s="6"/>
      <c r="B29" s="7"/>
      <c r="C29" s="7"/>
      <c r="D29" s="7"/>
      <c r="E29" s="7"/>
      <c r="F29" s="7"/>
      <c r="G29" s="8"/>
      <c r="H29" s="8"/>
      <c r="I29" s="8"/>
      <c r="J29" s="8"/>
    </row>
    <row r="30" spans="1:11" ht="18" customHeight="1" x14ac:dyDescent="0.25">
      <c r="A30" s="280" t="s">
        <v>120</v>
      </c>
      <c r="B30" s="281"/>
      <c r="C30" s="281"/>
      <c r="D30" s="281"/>
      <c r="E30" s="281"/>
      <c r="F30" s="281"/>
      <c r="G30" s="281"/>
      <c r="H30" s="281"/>
      <c r="I30" s="281"/>
      <c r="J30" s="281"/>
    </row>
    <row r="31" spans="1:11" ht="36" x14ac:dyDescent="0.25">
      <c r="A31" s="293" t="s">
        <v>132</v>
      </c>
      <c r="B31" s="294"/>
      <c r="C31" s="294"/>
      <c r="D31" s="295"/>
      <c r="E31" s="249" t="s">
        <v>225</v>
      </c>
      <c r="F31" s="250" t="s">
        <v>226</v>
      </c>
      <c r="G31" s="250" t="s">
        <v>227</v>
      </c>
      <c r="H31" s="250" t="s">
        <v>228</v>
      </c>
      <c r="I31" s="250" t="s">
        <v>229</v>
      </c>
      <c r="J31" s="250" t="s">
        <v>230</v>
      </c>
      <c r="K31" s="144"/>
    </row>
    <row r="32" spans="1:11" x14ac:dyDescent="0.25">
      <c r="A32" s="277">
        <v>1</v>
      </c>
      <c r="B32" s="278"/>
      <c r="C32" s="278"/>
      <c r="D32" s="279"/>
      <c r="E32" s="246">
        <v>2</v>
      </c>
      <c r="F32" s="142">
        <v>3</v>
      </c>
      <c r="G32" s="142">
        <v>4</v>
      </c>
      <c r="H32" s="142">
        <v>5</v>
      </c>
      <c r="I32" s="142">
        <v>6</v>
      </c>
      <c r="J32" s="142">
        <v>7</v>
      </c>
      <c r="K32" s="144"/>
    </row>
    <row r="33" spans="1:11" ht="18.75" customHeight="1" x14ac:dyDescent="0.25">
      <c r="A33" s="282" t="s">
        <v>121</v>
      </c>
      <c r="B33" s="283"/>
      <c r="C33" s="283"/>
      <c r="D33" s="283"/>
      <c r="E33" s="143">
        <v>-25099.98</v>
      </c>
      <c r="F33" s="143">
        <v>-25000</v>
      </c>
      <c r="G33" s="143">
        <v>-21343.200000000001</v>
      </c>
      <c r="H33" s="143">
        <v>-21343.200000000001</v>
      </c>
      <c r="I33" s="266">
        <f>IF(H33&gt;0,H33/E33*100,0)</f>
        <v>0</v>
      </c>
      <c r="J33" s="267">
        <f>IF(H33&gt;0,H33/G33*100,0)</f>
        <v>0</v>
      </c>
      <c r="K33" s="144"/>
    </row>
    <row r="34" spans="1:11" ht="18.75" customHeight="1" x14ac:dyDescent="0.25">
      <c r="A34" s="284" t="s">
        <v>122</v>
      </c>
      <c r="B34" s="285"/>
      <c r="C34" s="285"/>
      <c r="D34" s="285"/>
      <c r="E34" s="244">
        <f>SUM(E28+E33)</f>
        <v>-21343.200000000088</v>
      </c>
      <c r="F34" s="244">
        <f>SUM(F28+F33)</f>
        <v>0</v>
      </c>
      <c r="G34" s="244">
        <f>SUM(G28+G33)</f>
        <v>1.0913936421275139E-11</v>
      </c>
      <c r="H34" s="244">
        <f>SUM(H28+H33)</f>
        <v>-34540.429999999978</v>
      </c>
      <c r="I34" s="265">
        <f>IF(H34&gt;0,H34/E34*100,0)</f>
        <v>0</v>
      </c>
      <c r="J34" s="262">
        <f>IF(H34&gt;0,H34/G34*100,0)</f>
        <v>0</v>
      </c>
      <c r="K34" s="144"/>
    </row>
    <row r="35" spans="1:11" ht="30" customHeight="1" x14ac:dyDescent="0.25">
      <c r="A35" s="287" t="s">
        <v>168</v>
      </c>
      <c r="B35" s="288"/>
      <c r="C35" s="288"/>
      <c r="D35" s="288"/>
      <c r="E35" s="137">
        <f>SUM(E20+E27+E33-E34)</f>
        <v>0</v>
      </c>
      <c r="F35" s="137">
        <f>SUM(F20+F27+F33-F34)</f>
        <v>0</v>
      </c>
      <c r="G35" s="137">
        <f>SUM(G20+G27+G33-G34)</f>
        <v>0</v>
      </c>
      <c r="H35" s="264">
        <f>SUM(H20+H27+H33-H34)</f>
        <v>0</v>
      </c>
      <c r="I35" s="265">
        <f>IF(H35&gt;0,H35/E35*100,0)</f>
        <v>0</v>
      </c>
      <c r="J35" s="262">
        <f>IF(H35&gt;0,H35/G35*100,0)</f>
        <v>0</v>
      </c>
      <c r="K35" s="144"/>
    </row>
    <row r="36" spans="1:11" x14ac:dyDescent="0.25">
      <c r="A36" s="134"/>
      <c r="B36" s="135"/>
      <c r="C36" s="135"/>
      <c r="D36" s="135"/>
      <c r="E36" s="135"/>
      <c r="F36" s="135"/>
      <c r="G36" s="136"/>
      <c r="H36" s="136"/>
      <c r="I36" s="136"/>
      <c r="J36" s="136"/>
    </row>
    <row r="37" spans="1:11" ht="15.75" x14ac:dyDescent="0.25">
      <c r="A37" s="289" t="s">
        <v>123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</row>
    <row r="38" spans="1:11" ht="36" x14ac:dyDescent="0.25">
      <c r="A38" s="293" t="s">
        <v>132</v>
      </c>
      <c r="B38" s="294"/>
      <c r="C38" s="294"/>
      <c r="D38" s="295"/>
      <c r="E38" s="249" t="s">
        <v>225</v>
      </c>
      <c r="F38" s="250" t="s">
        <v>226</v>
      </c>
      <c r="G38" s="250" t="s">
        <v>227</v>
      </c>
      <c r="H38" s="250" t="s">
        <v>228</v>
      </c>
      <c r="I38" s="250" t="s">
        <v>229</v>
      </c>
      <c r="J38" s="250" t="s">
        <v>230</v>
      </c>
      <c r="K38" s="144"/>
    </row>
    <row r="39" spans="1:11" ht="15" customHeight="1" x14ac:dyDescent="0.25">
      <c r="A39" s="290" t="s">
        <v>124</v>
      </c>
      <c r="B39" s="291"/>
      <c r="C39" s="291"/>
      <c r="D39" s="292"/>
      <c r="E39" s="248"/>
      <c r="F39" s="145">
        <v>0</v>
      </c>
      <c r="G39" s="145">
        <v>0</v>
      </c>
      <c r="H39" s="145"/>
      <c r="I39" s="145"/>
      <c r="J39" s="145">
        <v>0</v>
      </c>
      <c r="K39" s="144"/>
    </row>
    <row r="40" spans="1:11" ht="15" customHeight="1" x14ac:dyDescent="0.25">
      <c r="A40" s="290" t="s">
        <v>2</v>
      </c>
      <c r="B40" s="291"/>
      <c r="C40" s="291"/>
      <c r="D40" s="292"/>
      <c r="E40" s="248"/>
      <c r="F40" s="145">
        <v>0</v>
      </c>
      <c r="G40" s="145">
        <v>0</v>
      </c>
      <c r="H40" s="145"/>
      <c r="I40" s="145"/>
      <c r="J40" s="145">
        <v>0</v>
      </c>
      <c r="K40" s="144"/>
    </row>
    <row r="41" spans="1:11" ht="15" customHeight="1" x14ac:dyDescent="0.25">
      <c r="A41" s="290" t="s">
        <v>125</v>
      </c>
      <c r="B41" s="291"/>
      <c r="C41" s="291"/>
      <c r="D41" s="292"/>
      <c r="E41" s="248"/>
      <c r="F41" s="145">
        <v>0</v>
      </c>
      <c r="G41" s="145">
        <v>0</v>
      </c>
      <c r="H41" s="145"/>
      <c r="I41" s="145"/>
      <c r="J41" s="145">
        <v>0</v>
      </c>
      <c r="K41" s="144"/>
    </row>
    <row r="42" spans="1:11" ht="15" customHeight="1" x14ac:dyDescent="0.25">
      <c r="A42" s="327" t="s">
        <v>126</v>
      </c>
      <c r="B42" s="329"/>
      <c r="C42" s="329"/>
      <c r="D42" s="330"/>
      <c r="E42" s="247"/>
      <c r="F42" s="146">
        <f>F39-F40+F41</f>
        <v>0</v>
      </c>
      <c r="G42" s="146">
        <f>G39-G40+G41</f>
        <v>0</v>
      </c>
      <c r="H42" s="146"/>
      <c r="I42" s="146"/>
      <c r="J42" s="146">
        <v>0</v>
      </c>
      <c r="K42" s="144"/>
    </row>
    <row r="43" spans="1:11" x14ac:dyDescent="0.25">
      <c r="A43" s="134"/>
      <c r="B43" s="135"/>
      <c r="C43" s="135"/>
      <c r="D43" s="135"/>
      <c r="E43" s="135"/>
      <c r="F43" s="135"/>
      <c r="G43" s="136"/>
      <c r="H43" s="136"/>
      <c r="I43" s="136"/>
      <c r="J43" s="136"/>
    </row>
    <row r="44" spans="1:11" ht="15.75" x14ac:dyDescent="0.25">
      <c r="A44" s="280" t="s">
        <v>4</v>
      </c>
      <c r="B44" s="281"/>
      <c r="C44" s="281"/>
      <c r="D44" s="281"/>
      <c r="E44" s="281"/>
      <c r="F44" s="281"/>
      <c r="G44" s="281"/>
      <c r="H44" s="281"/>
      <c r="I44" s="281"/>
      <c r="J44" s="281"/>
    </row>
    <row r="45" spans="1:11" ht="15.75" x14ac:dyDescent="0.25">
      <c r="A45" s="280" t="s">
        <v>105</v>
      </c>
      <c r="B45" s="298"/>
      <c r="C45" s="298"/>
      <c r="D45" s="298"/>
      <c r="E45" s="298"/>
      <c r="F45" s="298"/>
      <c r="G45" s="298"/>
      <c r="H45" s="298"/>
      <c r="I45" s="298"/>
      <c r="J45" s="298"/>
    </row>
    <row r="46" spans="1:11" ht="27" customHeight="1" x14ac:dyDescent="0.25">
      <c r="A46" s="293" t="s">
        <v>132</v>
      </c>
      <c r="B46" s="294"/>
      <c r="C46" s="294"/>
      <c r="D46" s="295"/>
      <c r="E46" s="249" t="s">
        <v>225</v>
      </c>
      <c r="F46" s="250" t="s">
        <v>226</v>
      </c>
      <c r="G46" s="250" t="s">
        <v>227</v>
      </c>
      <c r="H46" s="250" t="s">
        <v>228</v>
      </c>
      <c r="I46" s="250" t="s">
        <v>229</v>
      </c>
      <c r="J46" s="250" t="s">
        <v>230</v>
      </c>
    </row>
    <row r="47" spans="1:11" x14ac:dyDescent="0.25">
      <c r="A47" s="277">
        <v>1</v>
      </c>
      <c r="B47" s="278"/>
      <c r="C47" s="278"/>
      <c r="D47" s="279"/>
      <c r="E47" s="246">
        <v>2</v>
      </c>
      <c r="F47" s="142">
        <v>3</v>
      </c>
      <c r="G47" s="142">
        <v>4</v>
      </c>
      <c r="H47" s="142">
        <v>5</v>
      </c>
      <c r="I47" s="142">
        <v>6</v>
      </c>
      <c r="J47" s="142">
        <v>7</v>
      </c>
    </row>
    <row r="48" spans="1:11" ht="15.75" thickBot="1" x14ac:dyDescent="0.3">
      <c r="A48" s="78">
        <v>6</v>
      </c>
      <c r="B48" s="187"/>
      <c r="C48" s="187"/>
      <c r="D48" s="188" t="s">
        <v>0</v>
      </c>
      <c r="E48" s="189">
        <f>SUM(E49+E57+E61+E67+E73)</f>
        <v>409987.99999999994</v>
      </c>
      <c r="F48" s="189">
        <f>SUM(F49+F57+F61+F67+F73)</f>
        <v>450000</v>
      </c>
      <c r="G48" s="189">
        <f>SUM(G49+G57+G61+G67+G73)</f>
        <v>477333</v>
      </c>
      <c r="H48" s="189">
        <f>SUM(H49+H57+H61+H67+H73)</f>
        <v>438239.68000000005</v>
      </c>
      <c r="I48" s="97">
        <f t="shared" ref="I48:I68" si="8">IF(H48&gt;0,H48/E48*100,0)</f>
        <v>106.8908553421076</v>
      </c>
      <c r="J48" s="189">
        <f t="shared" ref="J48:J69" si="9">IF(H48&gt;0,H48/G48*100,0)</f>
        <v>91.810052939981119</v>
      </c>
    </row>
    <row r="49" spans="1:10" s="14" customFormat="1" ht="30" x14ac:dyDescent="0.25">
      <c r="A49" s="2"/>
      <c r="B49" s="186">
        <v>63</v>
      </c>
      <c r="C49" s="186"/>
      <c r="D49" s="113" t="s">
        <v>20</v>
      </c>
      <c r="E49" s="79">
        <f>SUM(E50+E52+E54)</f>
        <v>4989.97</v>
      </c>
      <c r="F49" s="79">
        <f>SUM(F50+F52+F54)</f>
        <v>5000</v>
      </c>
      <c r="G49" s="79">
        <f>SUM(G50+G52+G54)</f>
        <v>5100</v>
      </c>
      <c r="H49" s="79">
        <f>SUM(H50+H52+H54)</f>
        <v>5485.83</v>
      </c>
      <c r="I49" s="79">
        <f t="shared" si="8"/>
        <v>109.93713389058451</v>
      </c>
      <c r="J49" s="79">
        <f t="shared" si="9"/>
        <v>107.56529411764706</v>
      </c>
    </row>
    <row r="50" spans="1:10" s="14" customFormat="1" x14ac:dyDescent="0.25">
      <c r="A50" s="2"/>
      <c r="B50" s="174">
        <v>633</v>
      </c>
      <c r="C50" s="174">
        <v>6331</v>
      </c>
      <c r="D50" s="175" t="s">
        <v>169</v>
      </c>
      <c r="E50" s="176">
        <f>SUM(E51)</f>
        <v>0</v>
      </c>
      <c r="F50" s="176">
        <f>SUM(F51)</f>
        <v>0</v>
      </c>
      <c r="G50" s="176">
        <f>SUM(G51)</f>
        <v>0</v>
      </c>
      <c r="H50" s="176">
        <f>SUM(H51)</f>
        <v>0</v>
      </c>
      <c r="I50" s="254">
        <f t="shared" si="8"/>
        <v>0</v>
      </c>
      <c r="J50" s="254">
        <f t="shared" si="9"/>
        <v>0</v>
      </c>
    </row>
    <row r="51" spans="1:10" s="14" customFormat="1" x14ac:dyDescent="0.25">
      <c r="A51" s="2"/>
      <c r="B51" s="241"/>
      <c r="C51" s="29">
        <v>63312</v>
      </c>
      <c r="D51" s="242" t="s">
        <v>170</v>
      </c>
      <c r="E51" s="163">
        <v>0</v>
      </c>
      <c r="F51" s="163">
        <v>0</v>
      </c>
      <c r="G51" s="163">
        <v>0</v>
      </c>
      <c r="H51" s="163">
        <v>0</v>
      </c>
      <c r="I51" s="252">
        <f t="shared" si="8"/>
        <v>0</v>
      </c>
      <c r="J51" s="252">
        <f t="shared" si="9"/>
        <v>0</v>
      </c>
    </row>
    <row r="52" spans="1:10" s="14" customFormat="1" x14ac:dyDescent="0.25">
      <c r="A52" s="2"/>
      <c r="B52" s="174">
        <v>634</v>
      </c>
      <c r="C52" s="174">
        <v>6341</v>
      </c>
      <c r="D52" s="175" t="s">
        <v>130</v>
      </c>
      <c r="E52" s="176">
        <f>SUM(E53)</f>
        <v>0</v>
      </c>
      <c r="F52" s="176">
        <f>SUM(F53)</f>
        <v>0</v>
      </c>
      <c r="G52" s="176">
        <f>SUM(G53)</f>
        <v>0</v>
      </c>
      <c r="H52" s="176">
        <f>SUM(H53)</f>
        <v>0</v>
      </c>
      <c r="I52" s="254">
        <f t="shared" si="8"/>
        <v>0</v>
      </c>
      <c r="J52" s="254">
        <f t="shared" si="9"/>
        <v>0</v>
      </c>
    </row>
    <row r="53" spans="1:10" x14ac:dyDescent="0.25">
      <c r="A53" s="3"/>
      <c r="B53" s="29"/>
      <c r="C53" s="29">
        <v>63414</v>
      </c>
      <c r="D53" s="242" t="s">
        <v>171</v>
      </c>
      <c r="E53" s="163">
        <v>0</v>
      </c>
      <c r="F53" s="163">
        <v>0</v>
      </c>
      <c r="G53" s="163">
        <v>0</v>
      </c>
      <c r="H53" s="163">
        <v>0</v>
      </c>
      <c r="I53" s="252">
        <f t="shared" si="8"/>
        <v>0</v>
      </c>
      <c r="J53" s="252">
        <f t="shared" si="9"/>
        <v>0</v>
      </c>
    </row>
    <row r="54" spans="1:10" s="14" customFormat="1" x14ac:dyDescent="0.25">
      <c r="A54" s="2"/>
      <c r="B54" s="174">
        <v>636</v>
      </c>
      <c r="C54" s="174">
        <v>6361</v>
      </c>
      <c r="D54" s="175" t="s">
        <v>103</v>
      </c>
      <c r="E54" s="176">
        <f>SUM(E55)</f>
        <v>4989.97</v>
      </c>
      <c r="F54" s="176">
        <f>SUM(F55)</f>
        <v>5000</v>
      </c>
      <c r="G54" s="176">
        <f>SUM(G55)</f>
        <v>5100</v>
      </c>
      <c r="H54" s="176">
        <f>SUM(H55)</f>
        <v>5485.83</v>
      </c>
      <c r="I54" s="254">
        <f t="shared" si="8"/>
        <v>109.93713389058451</v>
      </c>
      <c r="J54" s="254">
        <f t="shared" si="9"/>
        <v>107.56529411764706</v>
      </c>
    </row>
    <row r="55" spans="1:10" s="14" customFormat="1" ht="17.25" customHeight="1" x14ac:dyDescent="0.25">
      <c r="A55" s="2"/>
      <c r="B55" s="29"/>
      <c r="C55" s="29">
        <v>63613</v>
      </c>
      <c r="D55" s="29" t="s">
        <v>172</v>
      </c>
      <c r="E55" s="243">
        <v>4989.97</v>
      </c>
      <c r="F55" s="243">
        <v>5000</v>
      </c>
      <c r="G55" s="163">
        <v>5100</v>
      </c>
      <c r="H55" s="163">
        <v>5485.83</v>
      </c>
      <c r="I55" s="252">
        <f t="shared" si="8"/>
        <v>109.93713389058451</v>
      </c>
      <c r="J55" s="252">
        <f t="shared" si="9"/>
        <v>107.56529411764706</v>
      </c>
    </row>
    <row r="56" spans="1:10" s="179" customFormat="1" ht="13.5" thickBot="1" x14ac:dyDescent="0.25">
      <c r="A56" s="177"/>
      <c r="B56" s="194"/>
      <c r="C56" s="195">
        <v>52</v>
      </c>
      <c r="D56" s="195" t="s">
        <v>70</v>
      </c>
      <c r="E56" s="196">
        <f>SUM(E49)</f>
        <v>4989.97</v>
      </c>
      <c r="F56" s="196">
        <f>SUM(F49)</f>
        <v>5000</v>
      </c>
      <c r="G56" s="196">
        <f>SUM(G49)</f>
        <v>5100</v>
      </c>
      <c r="H56" s="255">
        <f>SUM(H49)</f>
        <v>5485.83</v>
      </c>
      <c r="I56" s="255">
        <f t="shared" si="8"/>
        <v>109.93713389058451</v>
      </c>
      <c r="J56" s="256">
        <f t="shared" si="9"/>
        <v>107.56529411764706</v>
      </c>
    </row>
    <row r="57" spans="1:10" s="14" customFormat="1" x14ac:dyDescent="0.25">
      <c r="A57" s="11"/>
      <c r="B57" s="184">
        <v>64</v>
      </c>
      <c r="C57" s="184"/>
      <c r="D57" s="193" t="s">
        <v>71</v>
      </c>
      <c r="E57" s="79">
        <f>SUM(E59)</f>
        <v>357.78</v>
      </c>
      <c r="F57" s="79">
        <f>SUM(F59)</f>
        <v>0</v>
      </c>
      <c r="G57" s="79">
        <f>SUM(G59)</f>
        <v>1</v>
      </c>
      <c r="H57" s="79">
        <f>SUM(H59)</f>
        <v>1.27</v>
      </c>
      <c r="I57" s="79">
        <f t="shared" si="8"/>
        <v>0.35496673933702277</v>
      </c>
      <c r="J57" s="79">
        <f t="shared" si="9"/>
        <v>127</v>
      </c>
    </row>
    <row r="58" spans="1:10" ht="13.5" customHeight="1" x14ac:dyDescent="0.25">
      <c r="A58" s="70"/>
      <c r="B58" s="180">
        <v>641</v>
      </c>
      <c r="C58" s="180">
        <v>6413</v>
      </c>
      <c r="D58" s="180" t="s">
        <v>173</v>
      </c>
      <c r="E58" s="176">
        <f>SUM(E59)</f>
        <v>357.78</v>
      </c>
      <c r="F58" s="176">
        <f>SUM(F59)</f>
        <v>0</v>
      </c>
      <c r="G58" s="176">
        <f>SUM(G59)</f>
        <v>1</v>
      </c>
      <c r="H58" s="176">
        <f>SUM(H59)</f>
        <v>1.27</v>
      </c>
      <c r="I58" s="254">
        <f t="shared" si="8"/>
        <v>0.35496673933702277</v>
      </c>
      <c r="J58" s="254">
        <f t="shared" si="9"/>
        <v>127</v>
      </c>
    </row>
    <row r="59" spans="1:10" ht="13.5" customHeight="1" x14ac:dyDescent="0.25">
      <c r="A59" s="70"/>
      <c r="B59" s="31"/>
      <c r="C59" s="31">
        <v>64132</v>
      </c>
      <c r="D59" s="31" t="s">
        <v>88</v>
      </c>
      <c r="E59" s="163">
        <v>357.78</v>
      </c>
      <c r="F59" s="163">
        <v>0</v>
      </c>
      <c r="G59" s="163">
        <v>1</v>
      </c>
      <c r="H59" s="163">
        <v>1.27</v>
      </c>
      <c r="I59" s="252">
        <f t="shared" si="8"/>
        <v>0.35496673933702277</v>
      </c>
      <c r="J59" s="252">
        <f t="shared" si="9"/>
        <v>127</v>
      </c>
    </row>
    <row r="60" spans="1:10" s="179" customFormat="1" ht="13.5" thickBot="1" x14ac:dyDescent="0.25">
      <c r="A60" s="177"/>
      <c r="B60" s="194"/>
      <c r="C60" s="195">
        <v>11</v>
      </c>
      <c r="D60" s="195" t="s">
        <v>72</v>
      </c>
      <c r="E60" s="196">
        <f>SUM(E57)</f>
        <v>357.78</v>
      </c>
      <c r="F60" s="196">
        <f>SUM(F57)</f>
        <v>0</v>
      </c>
      <c r="G60" s="196">
        <f>SUM(G57)</f>
        <v>1</v>
      </c>
      <c r="H60" s="196">
        <f>SUM(H57)</f>
        <v>1.27</v>
      </c>
      <c r="I60" s="255">
        <f t="shared" si="8"/>
        <v>0.35496673933702277</v>
      </c>
      <c r="J60" s="256">
        <f t="shared" si="9"/>
        <v>127</v>
      </c>
    </row>
    <row r="61" spans="1:10" s="14" customFormat="1" ht="30" x14ac:dyDescent="0.25">
      <c r="A61" s="11"/>
      <c r="B61" s="184">
        <v>65</v>
      </c>
      <c r="C61" s="184"/>
      <c r="D61" s="192" t="s">
        <v>174</v>
      </c>
      <c r="E61" s="79">
        <f>SUM(E62)</f>
        <v>93080.54</v>
      </c>
      <c r="F61" s="79">
        <f>SUM(F62)</f>
        <v>95000</v>
      </c>
      <c r="G61" s="79">
        <f>SUM(G62)</f>
        <v>100232</v>
      </c>
      <c r="H61" s="79">
        <f>SUM(H62)</f>
        <v>96579.8</v>
      </c>
      <c r="I61" s="79">
        <f t="shared" si="8"/>
        <v>103.75938944918026</v>
      </c>
      <c r="J61" s="79">
        <f t="shared" si="9"/>
        <v>96.356253491898798</v>
      </c>
    </row>
    <row r="62" spans="1:10" x14ac:dyDescent="0.25">
      <c r="A62" s="70"/>
      <c r="B62" s="181">
        <v>652</v>
      </c>
      <c r="C62" s="181">
        <v>6526</v>
      </c>
      <c r="D62" s="181" t="s">
        <v>89</v>
      </c>
      <c r="E62" s="54">
        <f>SUM(E63:E64)</f>
        <v>93080.54</v>
      </c>
      <c r="F62" s="54">
        <f>SUM(F63:F64)</f>
        <v>95000</v>
      </c>
      <c r="G62" s="54">
        <f>SUM(G63:G64)</f>
        <v>100232</v>
      </c>
      <c r="H62" s="54">
        <f>SUM(H63:H64)</f>
        <v>96579.8</v>
      </c>
      <c r="I62" s="254">
        <f t="shared" si="8"/>
        <v>103.75938944918026</v>
      </c>
      <c r="J62" s="254">
        <f t="shared" si="9"/>
        <v>96.356253491898798</v>
      </c>
    </row>
    <row r="63" spans="1:10" x14ac:dyDescent="0.25">
      <c r="A63" s="70"/>
      <c r="B63" s="31"/>
      <c r="C63" s="31">
        <v>65264</v>
      </c>
      <c r="D63" s="31" t="s">
        <v>175</v>
      </c>
      <c r="E63" s="163">
        <v>93080.54</v>
      </c>
      <c r="F63" s="163">
        <v>95000</v>
      </c>
      <c r="G63" s="163">
        <v>100232</v>
      </c>
      <c r="H63" s="163">
        <v>96579.8</v>
      </c>
      <c r="I63" s="252">
        <f t="shared" si="8"/>
        <v>103.75938944918026</v>
      </c>
      <c r="J63" s="252">
        <f t="shared" si="9"/>
        <v>96.356253491898798</v>
      </c>
    </row>
    <row r="64" spans="1:10" x14ac:dyDescent="0.25">
      <c r="A64" s="70"/>
      <c r="B64" s="31"/>
      <c r="C64" s="31">
        <v>65267</v>
      </c>
      <c r="D64" s="31" t="s">
        <v>176</v>
      </c>
      <c r="E64" s="163">
        <v>0</v>
      </c>
      <c r="F64" s="163">
        <v>0</v>
      </c>
      <c r="G64" s="163">
        <v>0</v>
      </c>
      <c r="H64" s="163">
        <v>0</v>
      </c>
      <c r="I64" s="252">
        <f t="shared" si="8"/>
        <v>0</v>
      </c>
      <c r="J64" s="252">
        <f t="shared" si="9"/>
        <v>0</v>
      </c>
    </row>
    <row r="65" spans="1:10" s="179" customFormat="1" ht="12.75" x14ac:dyDescent="0.2">
      <c r="A65" s="177"/>
      <c r="B65" s="197"/>
      <c r="C65" s="198">
        <v>43</v>
      </c>
      <c r="D65" s="199" t="s">
        <v>99</v>
      </c>
      <c r="E65" s="200">
        <f t="shared" ref="E65" si="10">SUM(E63)</f>
        <v>93080.54</v>
      </c>
      <c r="F65" s="200">
        <f t="shared" ref="F65:F66" si="11">SUM(F63)</f>
        <v>95000</v>
      </c>
      <c r="G65" s="200">
        <f t="shared" ref="G65:H65" si="12">SUM(G63)</f>
        <v>100232</v>
      </c>
      <c r="H65" s="200">
        <f t="shared" si="12"/>
        <v>96579.8</v>
      </c>
      <c r="I65" s="259">
        <f t="shared" si="8"/>
        <v>103.75938944918026</v>
      </c>
      <c r="J65" s="260">
        <f t="shared" si="9"/>
        <v>96.356253491898798</v>
      </c>
    </row>
    <row r="66" spans="1:10" s="179" customFormat="1" ht="13.5" thickBot="1" x14ac:dyDescent="0.25">
      <c r="A66" s="177"/>
      <c r="B66" s="194"/>
      <c r="C66" s="195">
        <v>71</v>
      </c>
      <c r="D66" s="201" t="s">
        <v>85</v>
      </c>
      <c r="E66" s="202">
        <f t="shared" ref="E66" si="13">SUM(E64)</f>
        <v>0</v>
      </c>
      <c r="F66" s="202">
        <f t="shared" si="11"/>
        <v>0</v>
      </c>
      <c r="G66" s="202">
        <f t="shared" ref="G66:H66" si="14">SUM(G64)</f>
        <v>0</v>
      </c>
      <c r="H66" s="202">
        <f t="shared" si="14"/>
        <v>0</v>
      </c>
      <c r="I66" s="257">
        <f t="shared" si="8"/>
        <v>0</v>
      </c>
      <c r="J66" s="258">
        <f t="shared" si="9"/>
        <v>0</v>
      </c>
    </row>
    <row r="67" spans="1:10" s="14" customFormat="1" x14ac:dyDescent="0.25">
      <c r="A67" s="11"/>
      <c r="B67" s="184">
        <v>66</v>
      </c>
      <c r="C67" s="184"/>
      <c r="D67" s="192" t="s">
        <v>178</v>
      </c>
      <c r="E67" s="79">
        <f>SUM(E68)</f>
        <v>200</v>
      </c>
      <c r="F67" s="79">
        <f>SUM(F68)</f>
        <v>500</v>
      </c>
      <c r="G67" s="79">
        <f>SUM(G72)</f>
        <v>1000</v>
      </c>
      <c r="H67" s="79">
        <f>SUM(H72)</f>
        <v>1429.5</v>
      </c>
      <c r="I67" s="79">
        <f t="shared" si="8"/>
        <v>714.75</v>
      </c>
      <c r="J67" s="79">
        <f t="shared" si="9"/>
        <v>142.94999999999999</v>
      </c>
    </row>
    <row r="68" spans="1:10" x14ac:dyDescent="0.25">
      <c r="A68" s="70"/>
      <c r="B68" s="181">
        <v>663</v>
      </c>
      <c r="C68" s="181">
        <v>6631</v>
      </c>
      <c r="D68" s="182" t="s">
        <v>177</v>
      </c>
      <c r="E68" s="54">
        <f>SUM(E69:E71)</f>
        <v>200</v>
      </c>
      <c r="F68" s="54">
        <f>SUM(F69:F71)</f>
        <v>500</v>
      </c>
      <c r="G68" s="54">
        <f>SUM(G69:G71)</f>
        <v>1000</v>
      </c>
      <c r="H68" s="54">
        <f>SUM(H69:H71)</f>
        <v>1429.5</v>
      </c>
      <c r="I68" s="254">
        <f t="shared" si="8"/>
        <v>714.75</v>
      </c>
      <c r="J68" s="254">
        <f t="shared" si="9"/>
        <v>142.94999999999999</v>
      </c>
    </row>
    <row r="69" spans="1:10" x14ac:dyDescent="0.25">
      <c r="A69" s="70"/>
      <c r="B69" s="31"/>
      <c r="C69" s="31">
        <v>66311</v>
      </c>
      <c r="D69" s="183" t="s">
        <v>179</v>
      </c>
      <c r="E69" s="163">
        <v>0</v>
      </c>
      <c r="F69" s="163">
        <v>500</v>
      </c>
      <c r="G69" s="163">
        <v>1000</v>
      </c>
      <c r="H69" s="251">
        <v>897</v>
      </c>
      <c r="I69" s="252">
        <v>0</v>
      </c>
      <c r="J69" s="252">
        <f t="shared" si="9"/>
        <v>89.7</v>
      </c>
    </row>
    <row r="70" spans="1:10" x14ac:dyDescent="0.25">
      <c r="A70" s="70"/>
      <c r="B70" s="31"/>
      <c r="C70" s="31">
        <v>66312</v>
      </c>
      <c r="D70" s="183" t="s">
        <v>180</v>
      </c>
      <c r="E70" s="163">
        <v>200</v>
      </c>
      <c r="F70" s="163">
        <v>0</v>
      </c>
      <c r="G70" s="163">
        <v>0</v>
      </c>
      <c r="H70" s="163">
        <v>532.5</v>
      </c>
      <c r="I70" s="252">
        <f t="shared" ref="I70:I84" si="15">IF(H70&gt;0,H70/E70*100,0)</f>
        <v>266.25</v>
      </c>
      <c r="J70" s="252">
        <v>0</v>
      </c>
    </row>
    <row r="71" spans="1:10" x14ac:dyDescent="0.25">
      <c r="A71" s="70"/>
      <c r="B71" s="31"/>
      <c r="C71" s="31">
        <v>66313</v>
      </c>
      <c r="D71" s="183" t="s">
        <v>181</v>
      </c>
      <c r="E71" s="163">
        <v>0</v>
      </c>
      <c r="F71" s="163">
        <v>0</v>
      </c>
      <c r="G71" s="163">
        <v>0</v>
      </c>
      <c r="H71" s="163">
        <v>0</v>
      </c>
      <c r="I71" s="252">
        <f t="shared" si="15"/>
        <v>0</v>
      </c>
      <c r="J71" s="252">
        <f t="shared" ref="J71:J84" si="16">IF(H71&gt;0,H71/G71*100,0)</f>
        <v>0</v>
      </c>
    </row>
    <row r="72" spans="1:10" s="179" customFormat="1" ht="13.5" thickBot="1" x14ac:dyDescent="0.25">
      <c r="A72" s="177"/>
      <c r="B72" s="195"/>
      <c r="C72" s="195">
        <v>61</v>
      </c>
      <c r="D72" s="201" t="s">
        <v>74</v>
      </c>
      <c r="E72" s="196">
        <f>SUM(E68)</f>
        <v>200</v>
      </c>
      <c r="F72" s="196">
        <f>SUM(F68)</f>
        <v>500</v>
      </c>
      <c r="G72" s="196">
        <f>SUM(G68)</f>
        <v>1000</v>
      </c>
      <c r="H72" s="196">
        <f>SUM(H68)</f>
        <v>1429.5</v>
      </c>
      <c r="I72" s="255">
        <f t="shared" si="15"/>
        <v>714.75</v>
      </c>
      <c r="J72" s="256">
        <f t="shared" si="16"/>
        <v>142.94999999999999</v>
      </c>
    </row>
    <row r="73" spans="1:10" s="14" customFormat="1" ht="30" x14ac:dyDescent="0.25">
      <c r="A73" s="11"/>
      <c r="B73" s="184">
        <v>67</v>
      </c>
      <c r="C73" s="185"/>
      <c r="D73" s="113" t="s">
        <v>100</v>
      </c>
      <c r="E73" s="79">
        <f>SUM(E74+E80)</f>
        <v>311359.70999999996</v>
      </c>
      <c r="F73" s="79">
        <f>SUM(F74+F80)</f>
        <v>349500</v>
      </c>
      <c r="G73" s="79">
        <f>SUM(G74+G80)</f>
        <v>371000</v>
      </c>
      <c r="H73" s="79">
        <f>SUM(H74+H80)</f>
        <v>334743.28000000003</v>
      </c>
      <c r="I73" s="79">
        <f t="shared" si="15"/>
        <v>107.51014638342259</v>
      </c>
      <c r="J73" s="79">
        <f t="shared" si="16"/>
        <v>90.227299191374669</v>
      </c>
    </row>
    <row r="74" spans="1:10" ht="27" customHeight="1" x14ac:dyDescent="0.25">
      <c r="A74" s="70"/>
      <c r="B74" s="180">
        <v>671</v>
      </c>
      <c r="C74" s="180"/>
      <c r="D74" s="174" t="s">
        <v>182</v>
      </c>
      <c r="E74" s="176">
        <f>SUM(E75+E78)</f>
        <v>311359.70999999996</v>
      </c>
      <c r="F74" s="176">
        <f>SUM(F75+F78)</f>
        <v>349500</v>
      </c>
      <c r="G74" s="176">
        <f>SUM(G75+G78)</f>
        <v>371000</v>
      </c>
      <c r="H74" s="253">
        <f>SUM(H75+H78)</f>
        <v>334743.28000000003</v>
      </c>
      <c r="I74" s="254">
        <f t="shared" si="15"/>
        <v>107.51014638342259</v>
      </c>
      <c r="J74" s="254">
        <f t="shared" si="16"/>
        <v>90.227299191374669</v>
      </c>
    </row>
    <row r="75" spans="1:10" ht="27" customHeight="1" x14ac:dyDescent="0.25">
      <c r="A75" s="70"/>
      <c r="B75" s="180"/>
      <c r="C75" s="180">
        <v>6711</v>
      </c>
      <c r="D75" s="174" t="s">
        <v>90</v>
      </c>
      <c r="E75" s="176">
        <f>SUM(E76:E77)</f>
        <v>308984.20999999996</v>
      </c>
      <c r="F75" s="176">
        <f>SUM(F76:F77)</f>
        <v>345500</v>
      </c>
      <c r="G75" s="176">
        <f>SUM(G76:G77)</f>
        <v>369000</v>
      </c>
      <c r="H75" s="176">
        <f>SUM(H76:H77)</f>
        <v>334743.28000000003</v>
      </c>
      <c r="I75" s="254">
        <f t="shared" si="15"/>
        <v>108.33669461620713</v>
      </c>
      <c r="J75" s="254">
        <f t="shared" si="16"/>
        <v>90.716336043360442</v>
      </c>
    </row>
    <row r="76" spans="1:10" ht="15" customHeight="1" x14ac:dyDescent="0.25">
      <c r="A76" s="70"/>
      <c r="B76" s="31"/>
      <c r="C76" s="31">
        <v>67111</v>
      </c>
      <c r="D76" s="29" t="s">
        <v>90</v>
      </c>
      <c r="E76" s="163">
        <v>233429.21</v>
      </c>
      <c r="F76" s="163">
        <v>255500</v>
      </c>
      <c r="G76" s="163">
        <v>312000</v>
      </c>
      <c r="H76" s="163">
        <v>277755.28000000003</v>
      </c>
      <c r="I76" s="252">
        <f t="shared" si="15"/>
        <v>118.98908452802459</v>
      </c>
      <c r="J76" s="252">
        <f t="shared" si="16"/>
        <v>89.024128205128221</v>
      </c>
    </row>
    <row r="77" spans="1:10" ht="15" customHeight="1" x14ac:dyDescent="0.25">
      <c r="A77" s="70"/>
      <c r="B77" s="31"/>
      <c r="C77" s="31">
        <v>67112</v>
      </c>
      <c r="D77" s="29" t="s">
        <v>134</v>
      </c>
      <c r="E77" s="163">
        <v>75555</v>
      </c>
      <c r="F77" s="163">
        <v>90000</v>
      </c>
      <c r="G77" s="163">
        <v>57000</v>
      </c>
      <c r="H77" s="163">
        <v>56988</v>
      </c>
      <c r="I77" s="252">
        <f t="shared" si="15"/>
        <v>75.42584871947588</v>
      </c>
      <c r="J77" s="252">
        <f t="shared" si="16"/>
        <v>99.978947368421061</v>
      </c>
    </row>
    <row r="78" spans="1:10" s="14" customFormat="1" ht="26.25" customHeight="1" x14ac:dyDescent="0.25">
      <c r="A78" s="11"/>
      <c r="B78" s="180"/>
      <c r="C78" s="180">
        <v>6712</v>
      </c>
      <c r="D78" s="174" t="s">
        <v>183</v>
      </c>
      <c r="E78" s="176">
        <f>SUM(E79)</f>
        <v>2375.5</v>
      </c>
      <c r="F78" s="176">
        <f>SUM(F79)</f>
        <v>4000</v>
      </c>
      <c r="G78" s="176">
        <f>SUM(G79)</f>
        <v>2000</v>
      </c>
      <c r="H78" s="176">
        <f>SUM(H79)</f>
        <v>0</v>
      </c>
      <c r="I78" s="254">
        <f t="shared" si="15"/>
        <v>0</v>
      </c>
      <c r="J78" s="254">
        <f t="shared" si="16"/>
        <v>0</v>
      </c>
    </row>
    <row r="79" spans="1:10" ht="15" customHeight="1" x14ac:dyDescent="0.25">
      <c r="A79" s="70"/>
      <c r="B79" s="31"/>
      <c r="C79" s="31">
        <v>67121</v>
      </c>
      <c r="D79" s="29" t="s">
        <v>185</v>
      </c>
      <c r="E79" s="163">
        <v>2375.5</v>
      </c>
      <c r="F79" s="163">
        <v>4000</v>
      </c>
      <c r="G79" s="163">
        <v>2000</v>
      </c>
      <c r="H79" s="163">
        <v>0</v>
      </c>
      <c r="I79" s="252">
        <f t="shared" si="15"/>
        <v>0</v>
      </c>
      <c r="J79" s="252">
        <f t="shared" si="16"/>
        <v>0</v>
      </c>
    </row>
    <row r="80" spans="1:10" s="14" customFormat="1" ht="15" customHeight="1" x14ac:dyDescent="0.25">
      <c r="A80" s="11"/>
      <c r="B80" s="180">
        <v>673</v>
      </c>
      <c r="C80" s="180">
        <v>6731</v>
      </c>
      <c r="D80" s="174" t="s">
        <v>184</v>
      </c>
      <c r="E80" s="176">
        <f>SUM(E81)</f>
        <v>0</v>
      </c>
      <c r="F80" s="176">
        <f>SUM(F81)</f>
        <v>0</v>
      </c>
      <c r="G80" s="176">
        <f>SUM(G81)</f>
        <v>0</v>
      </c>
      <c r="H80" s="176">
        <f>SUM(H81)</f>
        <v>0</v>
      </c>
      <c r="I80" s="254">
        <f t="shared" si="15"/>
        <v>0</v>
      </c>
      <c r="J80" s="254">
        <f t="shared" si="16"/>
        <v>0</v>
      </c>
    </row>
    <row r="81" spans="1:10" ht="15" customHeight="1" x14ac:dyDescent="0.25">
      <c r="A81" s="70"/>
      <c r="B81" s="31"/>
      <c r="C81" s="31">
        <v>67311</v>
      </c>
      <c r="D81" s="29" t="s">
        <v>184</v>
      </c>
      <c r="E81" s="163">
        <v>0</v>
      </c>
      <c r="F81" s="163">
        <v>0</v>
      </c>
      <c r="G81" s="163">
        <v>0</v>
      </c>
      <c r="H81" s="163">
        <v>0</v>
      </c>
      <c r="I81" s="252">
        <f t="shared" si="15"/>
        <v>0</v>
      </c>
      <c r="J81" s="252">
        <f t="shared" si="16"/>
        <v>0</v>
      </c>
    </row>
    <row r="82" spans="1:10" s="14" customFormat="1" ht="13.5" customHeight="1" x14ac:dyDescent="0.25">
      <c r="A82" s="190"/>
      <c r="B82" s="203"/>
      <c r="C82" s="198">
        <v>11</v>
      </c>
      <c r="D82" s="199" t="s">
        <v>186</v>
      </c>
      <c r="E82" s="200">
        <f>SUM(E80)</f>
        <v>0</v>
      </c>
      <c r="F82" s="200">
        <f>SUM(F80)</f>
        <v>0</v>
      </c>
      <c r="G82" s="200">
        <f>SUM(G80)</f>
        <v>0</v>
      </c>
      <c r="H82" s="200">
        <f>SUM(H80)</f>
        <v>0</v>
      </c>
      <c r="I82" s="259">
        <f t="shared" si="15"/>
        <v>0</v>
      </c>
      <c r="J82" s="260">
        <f t="shared" si="16"/>
        <v>0</v>
      </c>
    </row>
    <row r="83" spans="1:10" s="14" customFormat="1" ht="13.5" customHeight="1" x14ac:dyDescent="0.25">
      <c r="A83" s="190"/>
      <c r="B83" s="203"/>
      <c r="C83" s="198">
        <v>52</v>
      </c>
      <c r="D83" s="199" t="s">
        <v>133</v>
      </c>
      <c r="E83" s="200">
        <f>SUM(E77)</f>
        <v>75555</v>
      </c>
      <c r="F83" s="200">
        <f>SUM(F77)</f>
        <v>90000</v>
      </c>
      <c r="G83" s="200">
        <f>SUM(G77)</f>
        <v>57000</v>
      </c>
      <c r="H83" s="200">
        <f>SUM(H77)</f>
        <v>56988</v>
      </c>
      <c r="I83" s="259">
        <f t="shared" si="15"/>
        <v>75.42584871947588</v>
      </c>
      <c r="J83" s="260">
        <f t="shared" si="16"/>
        <v>99.978947368421061</v>
      </c>
    </row>
    <row r="84" spans="1:10" s="191" customFormat="1" ht="12.75" x14ac:dyDescent="0.2">
      <c r="A84" s="190"/>
      <c r="B84" s="203"/>
      <c r="C84" s="198">
        <v>11</v>
      </c>
      <c r="D84" s="199" t="s">
        <v>73</v>
      </c>
      <c r="E84" s="200">
        <f>SUM(E76+E79)</f>
        <v>235804.71</v>
      </c>
      <c r="F84" s="200">
        <f>SUM(F76+F79)</f>
        <v>259500</v>
      </c>
      <c r="G84" s="200">
        <f>SUM(G76+G79)</f>
        <v>314000</v>
      </c>
      <c r="H84" s="200">
        <f>SUM(H76+H79)</f>
        <v>277755.28000000003</v>
      </c>
      <c r="I84" s="259">
        <f t="shared" si="15"/>
        <v>117.79038679931372</v>
      </c>
      <c r="J84" s="260">
        <f t="shared" si="16"/>
        <v>88.457095541401287</v>
      </c>
    </row>
    <row r="86" spans="1:10" ht="15.75" x14ac:dyDescent="0.25">
      <c r="A86" s="280" t="s">
        <v>104</v>
      </c>
      <c r="B86" s="298"/>
      <c r="C86" s="298"/>
      <c r="D86" s="298"/>
      <c r="E86" s="298"/>
      <c r="F86" s="298"/>
      <c r="G86" s="298"/>
      <c r="H86" s="298"/>
      <c r="I86" s="298"/>
      <c r="J86" s="298"/>
    </row>
    <row r="87" spans="1:10" ht="36" x14ac:dyDescent="0.25">
      <c r="A87" s="293" t="s">
        <v>132</v>
      </c>
      <c r="B87" s="294"/>
      <c r="C87" s="294"/>
      <c r="D87" s="295"/>
      <c r="E87" s="249" t="s">
        <v>225</v>
      </c>
      <c r="F87" s="250" t="s">
        <v>226</v>
      </c>
      <c r="G87" s="250" t="s">
        <v>227</v>
      </c>
      <c r="H87" s="250" t="s">
        <v>228</v>
      </c>
      <c r="I87" s="250" t="s">
        <v>229</v>
      </c>
      <c r="J87" s="250" t="s">
        <v>230</v>
      </c>
    </row>
    <row r="88" spans="1:10" x14ac:dyDescent="0.25">
      <c r="A88" s="277">
        <v>1</v>
      </c>
      <c r="B88" s="278"/>
      <c r="C88" s="278"/>
      <c r="D88" s="279"/>
      <c r="E88" s="246">
        <v>2</v>
      </c>
      <c r="F88" s="142">
        <v>3</v>
      </c>
      <c r="G88" s="142">
        <v>4</v>
      </c>
      <c r="H88" s="142">
        <v>5</v>
      </c>
      <c r="I88" s="142">
        <v>6</v>
      </c>
      <c r="J88" s="142">
        <v>7</v>
      </c>
    </row>
    <row r="89" spans="1:10" s="112" customFormat="1" ht="16.5" thickBot="1" x14ac:dyDescent="0.3">
      <c r="A89" s="114"/>
      <c r="B89" s="115"/>
      <c r="C89" s="115"/>
      <c r="D89" s="116" t="s">
        <v>127</v>
      </c>
      <c r="E89" s="118">
        <f>SUM(E90+E139)</f>
        <v>406231.22000000003</v>
      </c>
      <c r="F89" s="118">
        <f>SUM(F90+F139)</f>
        <v>425000</v>
      </c>
      <c r="G89" s="118">
        <f>SUM(G90+G139)</f>
        <v>455989.8</v>
      </c>
      <c r="H89" s="118">
        <f>SUM(H90+H139)</f>
        <v>451436.91000000003</v>
      </c>
      <c r="I89" s="270">
        <f t="shared" ref="I89:I94" si="17">IF(H89&gt;0,H89/E89*100,0)</f>
        <v>111.12806888648292</v>
      </c>
      <c r="J89" s="271">
        <f t="shared" ref="J89:J94" si="18">IF(H89&gt;0,H89/G89*100,0)</f>
        <v>99.001536876482774</v>
      </c>
    </row>
    <row r="90" spans="1:10" x14ac:dyDescent="0.25">
      <c r="A90" s="100">
        <v>3</v>
      </c>
      <c r="B90" s="113"/>
      <c r="C90" s="113"/>
      <c r="D90" s="100" t="s">
        <v>6</v>
      </c>
      <c r="E90" s="36">
        <f>SUM(E91+E100+E135)</f>
        <v>403855.72000000003</v>
      </c>
      <c r="F90" s="36">
        <f>SUM(F91+F100+F135)</f>
        <v>421000</v>
      </c>
      <c r="G90" s="36">
        <f>SUM(G91+G100+G135)</f>
        <v>451489.8</v>
      </c>
      <c r="H90" s="36">
        <f>SUM(H91+H100+H135)</f>
        <v>449029.76</v>
      </c>
      <c r="I90" s="268">
        <f t="shared" si="17"/>
        <v>111.18568779959337</v>
      </c>
      <c r="J90" s="269">
        <f t="shared" si="18"/>
        <v>99.455128332910292</v>
      </c>
    </row>
    <row r="91" spans="1:10" s="14" customFormat="1" x14ac:dyDescent="0.25">
      <c r="A91" s="2"/>
      <c r="B91" s="2">
        <v>31</v>
      </c>
      <c r="C91" s="2"/>
      <c r="D91" s="2" t="s">
        <v>7</v>
      </c>
      <c r="E91" s="17">
        <f>SUM(E95:E99)</f>
        <v>325698.55000000005</v>
      </c>
      <c r="F91" s="17">
        <f>SUM(F95:F99)</f>
        <v>335000</v>
      </c>
      <c r="G91" s="17">
        <f>SUM(G95:G99)</f>
        <v>354257.8</v>
      </c>
      <c r="H91" s="17">
        <f>SUM(H95:H99)</f>
        <v>358976.26</v>
      </c>
      <c r="I91" s="121">
        <f t="shared" si="17"/>
        <v>110.21733440323882</v>
      </c>
      <c r="J91" s="17">
        <f t="shared" si="18"/>
        <v>101.33192833015956</v>
      </c>
    </row>
    <row r="92" spans="1:10" x14ac:dyDescent="0.25">
      <c r="A92" s="3"/>
      <c r="B92" s="3">
        <v>311</v>
      </c>
      <c r="C92" s="3">
        <v>3111</v>
      </c>
      <c r="D92" s="3" t="s">
        <v>28</v>
      </c>
      <c r="E92" s="16">
        <f>SUM(E207+E363)</f>
        <v>273187.34999999998</v>
      </c>
      <c r="F92" s="16">
        <f>SUM(F207+F363)</f>
        <v>285000</v>
      </c>
      <c r="G92" s="16">
        <f>SUM(G207+G363)</f>
        <v>295100</v>
      </c>
      <c r="H92" s="16">
        <f>SUM(H207+H363)</f>
        <v>292524.82999999996</v>
      </c>
      <c r="I92" s="123">
        <f t="shared" si="17"/>
        <v>107.07846831121573</v>
      </c>
      <c r="J92" s="16">
        <f t="shared" si="18"/>
        <v>99.127356828193811</v>
      </c>
    </row>
    <row r="93" spans="1:10" ht="15.75" customHeight="1" x14ac:dyDescent="0.25">
      <c r="A93" s="3"/>
      <c r="B93" s="3">
        <v>312</v>
      </c>
      <c r="C93" s="3">
        <v>3121</v>
      </c>
      <c r="D93" s="71" t="s">
        <v>29</v>
      </c>
      <c r="E93" s="16">
        <f>SUM(E210+E261)</f>
        <v>16133.890000000001</v>
      </c>
      <c r="F93" s="16">
        <f>SUM(F210+F261)</f>
        <v>14000</v>
      </c>
      <c r="G93" s="16">
        <f>SUM(G210+G261)</f>
        <v>15157.8</v>
      </c>
      <c r="H93" s="16">
        <f>SUM(H210+H261)</f>
        <v>23780</v>
      </c>
      <c r="I93" s="123">
        <f t="shared" si="17"/>
        <v>147.39160859532325</v>
      </c>
      <c r="J93" s="16">
        <f t="shared" si="18"/>
        <v>156.88292496272547</v>
      </c>
    </row>
    <row r="94" spans="1:10" x14ac:dyDescent="0.25">
      <c r="A94" s="3"/>
      <c r="B94" s="3">
        <v>313</v>
      </c>
      <c r="C94" s="3">
        <v>3132</v>
      </c>
      <c r="D94" s="71" t="s">
        <v>31</v>
      </c>
      <c r="E94" s="16">
        <f>SUM(E217+E268)</f>
        <v>36377.31</v>
      </c>
      <c r="F94" s="16">
        <f>SUM(F217+F268)</f>
        <v>36000</v>
      </c>
      <c r="G94" s="16">
        <f>SUM(G217+G268)</f>
        <v>44000</v>
      </c>
      <c r="H94" s="16">
        <f>SUM(H217+H268)</f>
        <v>42671.43</v>
      </c>
      <c r="I94" s="123">
        <f t="shared" si="17"/>
        <v>117.30232389365788</v>
      </c>
      <c r="J94" s="16">
        <f t="shared" si="18"/>
        <v>96.980522727272728</v>
      </c>
    </row>
    <row r="95" spans="1:10" s="26" customFormat="1" x14ac:dyDescent="0.25">
      <c r="A95" s="30"/>
      <c r="B95" s="205"/>
      <c r="C95" s="205">
        <v>11</v>
      </c>
      <c r="D95" s="205" t="s">
        <v>5</v>
      </c>
      <c r="E95" s="204">
        <f>SUM(E205)</f>
        <v>235821.24000000002</v>
      </c>
      <c r="F95" s="204">
        <f>SUM(F205)</f>
        <v>230000</v>
      </c>
      <c r="G95" s="204">
        <f>SUM(G205)</f>
        <v>288157.8</v>
      </c>
      <c r="H95" s="204">
        <f>SUM(H205)</f>
        <v>287576.26</v>
      </c>
      <c r="I95" s="259">
        <f t="shared" ref="I95:I99" si="19">IF(H95&gt;0,H95/E95*100,0)</f>
        <v>121.94671692846666</v>
      </c>
      <c r="J95" s="260">
        <f t="shared" ref="J95:J99" si="20">IF(H95&gt;0,H95/G95*100,0)</f>
        <v>99.798186965613993</v>
      </c>
    </row>
    <row r="96" spans="1:10" s="26" customFormat="1" x14ac:dyDescent="0.25">
      <c r="A96" s="30"/>
      <c r="B96" s="205"/>
      <c r="C96" s="205">
        <v>43</v>
      </c>
      <c r="D96" s="205" t="s">
        <v>22</v>
      </c>
      <c r="E96" s="204">
        <f>SUM(E256)</f>
        <v>9377.31</v>
      </c>
      <c r="F96" s="204">
        <f>SUM(F256)</f>
        <v>10000</v>
      </c>
      <c r="G96" s="204">
        <f>SUM(G256)</f>
        <v>4000</v>
      </c>
      <c r="H96" s="204">
        <f>SUM(H256)</f>
        <v>9000</v>
      </c>
      <c r="I96" s="259">
        <f t="shared" si="19"/>
        <v>95.976351427008382</v>
      </c>
      <c r="J96" s="260">
        <f t="shared" si="20"/>
        <v>225</v>
      </c>
    </row>
    <row r="97" spans="1:10" s="26" customFormat="1" x14ac:dyDescent="0.25">
      <c r="A97" s="30"/>
      <c r="B97" s="205"/>
      <c r="C97" s="205">
        <v>52</v>
      </c>
      <c r="D97" s="205" t="s">
        <v>21</v>
      </c>
      <c r="E97" s="204">
        <f t="shared" ref="E97:F97" si="21">SUM(E359)</f>
        <v>80500</v>
      </c>
      <c r="F97" s="204">
        <f t="shared" si="21"/>
        <v>95000</v>
      </c>
      <c r="G97" s="204">
        <f t="shared" ref="G97:H97" si="22">SUM(G359)</f>
        <v>62100</v>
      </c>
      <c r="H97" s="204">
        <f t="shared" si="22"/>
        <v>62400</v>
      </c>
      <c r="I97" s="259">
        <f t="shared" si="19"/>
        <v>77.515527950310556</v>
      </c>
      <c r="J97" s="260">
        <f t="shared" si="20"/>
        <v>100.48309178743962</v>
      </c>
    </row>
    <row r="98" spans="1:10" s="26" customFormat="1" x14ac:dyDescent="0.25">
      <c r="A98" s="30"/>
      <c r="B98" s="205"/>
      <c r="C98" s="205">
        <v>61</v>
      </c>
      <c r="D98" s="205" t="s">
        <v>24</v>
      </c>
      <c r="E98" s="204">
        <v>0</v>
      </c>
      <c r="F98" s="204">
        <v>0</v>
      </c>
      <c r="G98" s="204">
        <v>0</v>
      </c>
      <c r="H98" s="204">
        <v>0</v>
      </c>
      <c r="I98" s="259">
        <f t="shared" si="19"/>
        <v>0</v>
      </c>
      <c r="J98" s="260">
        <f t="shared" si="20"/>
        <v>0</v>
      </c>
    </row>
    <row r="99" spans="1:10" s="26" customFormat="1" x14ac:dyDescent="0.25">
      <c r="A99" s="30"/>
      <c r="B99" s="205"/>
      <c r="C99" s="205">
        <v>71</v>
      </c>
      <c r="D99" s="199" t="s">
        <v>85</v>
      </c>
      <c r="E99" s="204">
        <v>0</v>
      </c>
      <c r="F99" s="204">
        <v>0</v>
      </c>
      <c r="G99" s="204">
        <v>0</v>
      </c>
      <c r="H99" s="204">
        <v>0</v>
      </c>
      <c r="I99" s="259">
        <f t="shared" si="19"/>
        <v>0</v>
      </c>
      <c r="J99" s="260">
        <f t="shared" si="20"/>
        <v>0</v>
      </c>
    </row>
    <row r="100" spans="1:10" s="14" customFormat="1" x14ac:dyDescent="0.25">
      <c r="A100" s="11"/>
      <c r="B100" s="11">
        <v>32</v>
      </c>
      <c r="C100" s="15"/>
      <c r="D100" s="11" t="s">
        <v>14</v>
      </c>
      <c r="E100" s="17">
        <f>SUM(E101+E106+E113+E123+E125)</f>
        <v>77392.179999999993</v>
      </c>
      <c r="F100" s="17">
        <f>SUM(F101+F106+F113+F123+F125)</f>
        <v>85000</v>
      </c>
      <c r="G100" s="17">
        <f>SUM(G101+G106+G113+G123+G125)</f>
        <v>96232</v>
      </c>
      <c r="H100" s="17">
        <f>SUM(H101+H106+H113+H123+H125)</f>
        <v>89081.39</v>
      </c>
      <c r="I100" s="121">
        <f t="shared" ref="I100:I115" si="23">IF(H100&gt;0,H100/E100*100,0)</f>
        <v>115.10386449897135</v>
      </c>
      <c r="J100" s="17">
        <f t="shared" ref="J100:J131" si="24">IF(H100&gt;0,H100/G100*100,0)</f>
        <v>92.56940518746363</v>
      </c>
    </row>
    <row r="101" spans="1:10" s="14" customFormat="1" x14ac:dyDescent="0.25">
      <c r="A101" s="11"/>
      <c r="B101" s="11">
        <v>321</v>
      </c>
      <c r="C101" s="101"/>
      <c r="D101" s="102" t="s">
        <v>33</v>
      </c>
      <c r="E101" s="17">
        <f>SUM(E102:E105)</f>
        <v>12867.23</v>
      </c>
      <c r="F101" s="17">
        <f>SUM(F102:F105)</f>
        <v>15750</v>
      </c>
      <c r="G101" s="17">
        <f>SUM(G102:G105)</f>
        <v>15850</v>
      </c>
      <c r="H101" s="17">
        <f>SUM(H102:H105)</f>
        <v>14314.07</v>
      </c>
      <c r="I101" s="121">
        <f t="shared" si="23"/>
        <v>111.2443781606453</v>
      </c>
      <c r="J101" s="17">
        <f t="shared" si="24"/>
        <v>90.30958990536277</v>
      </c>
    </row>
    <row r="102" spans="1:10" x14ac:dyDescent="0.25">
      <c r="A102" s="70"/>
      <c r="B102" s="70"/>
      <c r="C102" s="72">
        <v>3211</v>
      </c>
      <c r="D102" s="71" t="s">
        <v>34</v>
      </c>
      <c r="E102" s="16">
        <f>SUM(E221+E272)</f>
        <v>0</v>
      </c>
      <c r="F102" s="16">
        <f>SUM(F221+F272)</f>
        <v>250</v>
      </c>
      <c r="G102" s="16">
        <f>SUM(G221+G272)</f>
        <v>250</v>
      </c>
      <c r="H102" s="16">
        <f>SUM(H221+H272)</f>
        <v>0</v>
      </c>
      <c r="I102" s="123">
        <f t="shared" si="23"/>
        <v>0</v>
      </c>
      <c r="J102" s="16">
        <f t="shared" si="24"/>
        <v>0</v>
      </c>
    </row>
    <row r="103" spans="1:10" x14ac:dyDescent="0.25">
      <c r="A103" s="70"/>
      <c r="B103" s="70"/>
      <c r="C103" s="72">
        <v>3212</v>
      </c>
      <c r="D103" s="71" t="s">
        <v>35</v>
      </c>
      <c r="E103" s="16">
        <f>E222+E276</f>
        <v>11763.48</v>
      </c>
      <c r="F103" s="16">
        <f>F222+F276</f>
        <v>12000</v>
      </c>
      <c r="G103" s="16">
        <f>G222+G276</f>
        <v>13000</v>
      </c>
      <c r="H103" s="16">
        <f>H222+H276</f>
        <v>12101.98</v>
      </c>
      <c r="I103" s="123">
        <f t="shared" si="23"/>
        <v>102.87754984069339</v>
      </c>
      <c r="J103" s="16">
        <f t="shared" si="24"/>
        <v>93.092153846153849</v>
      </c>
    </row>
    <row r="104" spans="1:10" x14ac:dyDescent="0.25">
      <c r="A104" s="70"/>
      <c r="B104" s="70"/>
      <c r="C104" s="72">
        <v>3213</v>
      </c>
      <c r="D104" s="71" t="s">
        <v>36</v>
      </c>
      <c r="E104" s="16">
        <f t="shared" ref="E104:F104" si="25">E278</f>
        <v>726.75</v>
      </c>
      <c r="F104" s="16">
        <f t="shared" si="25"/>
        <v>3000</v>
      </c>
      <c r="G104" s="16">
        <f t="shared" ref="G104:H104" si="26">G278</f>
        <v>2000</v>
      </c>
      <c r="H104" s="16">
        <f t="shared" si="26"/>
        <v>1573.0900000000001</v>
      </c>
      <c r="I104" s="123">
        <f t="shared" si="23"/>
        <v>216.45545235638116</v>
      </c>
      <c r="J104" s="16">
        <f t="shared" si="24"/>
        <v>78.654499999999999</v>
      </c>
    </row>
    <row r="105" spans="1:10" x14ac:dyDescent="0.25">
      <c r="A105" s="70"/>
      <c r="B105" s="70"/>
      <c r="C105" s="72">
        <v>3214</v>
      </c>
      <c r="D105" s="71" t="s">
        <v>37</v>
      </c>
      <c r="E105" s="16">
        <f t="shared" ref="E105:F105" si="27">E281</f>
        <v>377</v>
      </c>
      <c r="F105" s="16">
        <f t="shared" si="27"/>
        <v>500</v>
      </c>
      <c r="G105" s="16">
        <f t="shared" ref="G105:H105" si="28">G281</f>
        <v>600</v>
      </c>
      <c r="H105" s="16">
        <f t="shared" si="28"/>
        <v>639</v>
      </c>
      <c r="I105" s="123">
        <f t="shared" si="23"/>
        <v>169.49602122015915</v>
      </c>
      <c r="J105" s="16">
        <f t="shared" si="24"/>
        <v>106.5</v>
      </c>
    </row>
    <row r="106" spans="1:10" s="14" customFormat="1" x14ac:dyDescent="0.25">
      <c r="A106" s="11"/>
      <c r="B106" s="11">
        <v>322</v>
      </c>
      <c r="C106" s="39"/>
      <c r="D106" s="24" t="s">
        <v>38</v>
      </c>
      <c r="E106" s="17">
        <f>SUM(E107:E112)</f>
        <v>43848.87999999999</v>
      </c>
      <c r="F106" s="17">
        <f>SUM(F107:F112)</f>
        <v>45640</v>
      </c>
      <c r="G106" s="17">
        <f>SUM(G107:G112)</f>
        <v>52500</v>
      </c>
      <c r="H106" s="17">
        <f>SUM(H107:H112)</f>
        <v>49306.18</v>
      </c>
      <c r="I106" s="121">
        <f t="shared" si="23"/>
        <v>112.44569986736266</v>
      </c>
      <c r="J106" s="17">
        <f t="shared" si="24"/>
        <v>93.916533333333334</v>
      </c>
    </row>
    <row r="107" spans="1:10" x14ac:dyDescent="0.25">
      <c r="A107" s="70"/>
      <c r="B107" s="70"/>
      <c r="C107" s="72">
        <v>3221</v>
      </c>
      <c r="D107" s="71" t="s">
        <v>39</v>
      </c>
      <c r="E107" s="16">
        <f t="shared" ref="E107:F107" si="29">E285</f>
        <v>6608.5</v>
      </c>
      <c r="F107" s="16">
        <f t="shared" si="29"/>
        <v>7000</v>
      </c>
      <c r="G107" s="16">
        <f t="shared" ref="G107:H107" si="30">G285</f>
        <v>10000</v>
      </c>
      <c r="H107" s="16">
        <f t="shared" si="30"/>
        <v>11155.52</v>
      </c>
      <c r="I107" s="123">
        <f t="shared" si="23"/>
        <v>168.80562911401984</v>
      </c>
      <c r="J107" s="16">
        <f t="shared" si="24"/>
        <v>111.55520000000001</v>
      </c>
    </row>
    <row r="108" spans="1:10" x14ac:dyDescent="0.25">
      <c r="A108" s="70"/>
      <c r="B108" s="70"/>
      <c r="C108" s="72">
        <v>3222</v>
      </c>
      <c r="D108" s="71" t="s">
        <v>40</v>
      </c>
      <c r="E108" s="16">
        <f t="shared" ref="E108:F108" si="31">E291</f>
        <v>21491.01</v>
      </c>
      <c r="F108" s="16">
        <f t="shared" si="31"/>
        <v>22140</v>
      </c>
      <c r="G108" s="16">
        <f t="shared" ref="G108:H108" si="32">G291</f>
        <v>24000</v>
      </c>
      <c r="H108" s="16">
        <f t="shared" si="32"/>
        <v>22579.62</v>
      </c>
      <c r="I108" s="123">
        <f t="shared" si="23"/>
        <v>105.06542037810229</v>
      </c>
      <c r="J108" s="16">
        <f t="shared" si="24"/>
        <v>94.08175</v>
      </c>
    </row>
    <row r="109" spans="1:10" x14ac:dyDescent="0.25">
      <c r="A109" s="70"/>
      <c r="B109" s="70"/>
      <c r="C109" s="72">
        <v>3223</v>
      </c>
      <c r="D109" s="71" t="s">
        <v>41</v>
      </c>
      <c r="E109" s="16">
        <f t="shared" ref="E109:F109" si="33">E293</f>
        <v>8209.11</v>
      </c>
      <c r="F109" s="16">
        <f t="shared" si="33"/>
        <v>10000</v>
      </c>
      <c r="G109" s="16">
        <f t="shared" ref="G109:H109" si="34">G293</f>
        <v>10000</v>
      </c>
      <c r="H109" s="16">
        <f t="shared" si="34"/>
        <v>8553.15</v>
      </c>
      <c r="I109" s="123">
        <f t="shared" si="23"/>
        <v>104.19095370874551</v>
      </c>
      <c r="J109" s="16">
        <f t="shared" si="24"/>
        <v>85.531499999999994</v>
      </c>
    </row>
    <row r="110" spans="1:10" x14ac:dyDescent="0.25">
      <c r="A110" s="70"/>
      <c r="B110" s="70"/>
      <c r="C110" s="72">
        <v>3224</v>
      </c>
      <c r="D110" s="71" t="s">
        <v>42</v>
      </c>
      <c r="E110" s="16">
        <f t="shared" ref="E110:F110" si="35">E297</f>
        <v>41.09</v>
      </c>
      <c r="F110" s="16">
        <f t="shared" si="35"/>
        <v>1000</v>
      </c>
      <c r="G110" s="16">
        <f t="shared" ref="G110:H110" si="36">G297</f>
        <v>1000</v>
      </c>
      <c r="H110" s="16">
        <f t="shared" si="36"/>
        <v>402.82</v>
      </c>
      <c r="I110" s="123">
        <f t="shared" si="23"/>
        <v>980.33584813823302</v>
      </c>
      <c r="J110" s="16">
        <f t="shared" si="24"/>
        <v>40.282000000000004</v>
      </c>
    </row>
    <row r="111" spans="1:10" x14ac:dyDescent="0.25">
      <c r="A111" s="70"/>
      <c r="B111" s="70"/>
      <c r="C111" s="72">
        <v>3225</v>
      </c>
      <c r="D111" s="71" t="s">
        <v>43</v>
      </c>
      <c r="E111" s="16">
        <f>E300+E377</f>
        <v>6180.45</v>
      </c>
      <c r="F111" s="16">
        <f>F300+F377</f>
        <v>4000</v>
      </c>
      <c r="G111" s="16">
        <f>G300+G377</f>
        <v>6500</v>
      </c>
      <c r="H111" s="16">
        <f>H300+H377</f>
        <v>6014.65</v>
      </c>
      <c r="I111" s="123">
        <f t="shared" si="23"/>
        <v>97.317347442338345</v>
      </c>
      <c r="J111" s="16">
        <f t="shared" si="24"/>
        <v>92.533076923076919</v>
      </c>
    </row>
    <row r="112" spans="1:10" x14ac:dyDescent="0.25">
      <c r="A112" s="70"/>
      <c r="B112" s="70"/>
      <c r="C112" s="72">
        <v>3227</v>
      </c>
      <c r="D112" s="71" t="s">
        <v>44</v>
      </c>
      <c r="E112" s="16">
        <f t="shared" ref="E112:F112" si="37">E302</f>
        <v>1318.72</v>
      </c>
      <c r="F112" s="16">
        <f t="shared" si="37"/>
        <v>1500</v>
      </c>
      <c r="G112" s="16">
        <f t="shared" ref="G112:H112" si="38">G302</f>
        <v>1000</v>
      </c>
      <c r="H112" s="16">
        <f t="shared" si="38"/>
        <v>600.41999999999996</v>
      </c>
      <c r="I112" s="123">
        <f t="shared" si="23"/>
        <v>45.530514438243145</v>
      </c>
      <c r="J112" s="16">
        <f t="shared" si="24"/>
        <v>60.041999999999994</v>
      </c>
    </row>
    <row r="113" spans="1:10" s="14" customFormat="1" x14ac:dyDescent="0.25">
      <c r="A113" s="11"/>
      <c r="B113" s="11">
        <v>323</v>
      </c>
      <c r="C113" s="39"/>
      <c r="D113" s="24" t="s">
        <v>45</v>
      </c>
      <c r="E113" s="17">
        <f>SUM(E114:E122)</f>
        <v>19695.710000000003</v>
      </c>
      <c r="F113" s="17">
        <f>SUM(F114:F122)</f>
        <v>22500</v>
      </c>
      <c r="G113" s="17">
        <f>SUM(G114:G122)</f>
        <v>26222</v>
      </c>
      <c r="H113" s="17">
        <f>SUM(H114:H122)</f>
        <v>24228.870000000003</v>
      </c>
      <c r="I113" s="121">
        <f t="shared" si="23"/>
        <v>123.01597657560961</v>
      </c>
      <c r="J113" s="17">
        <f t="shared" si="24"/>
        <v>92.399016093356735</v>
      </c>
    </row>
    <row r="114" spans="1:10" x14ac:dyDescent="0.25">
      <c r="A114" s="70"/>
      <c r="B114" s="70"/>
      <c r="C114" s="72">
        <v>3231</v>
      </c>
      <c r="D114" s="71" t="s">
        <v>48</v>
      </c>
      <c r="E114" s="16">
        <f t="shared" ref="E114:F114" si="39">E305</f>
        <v>1097.68</v>
      </c>
      <c r="F114" s="16">
        <f t="shared" si="39"/>
        <v>1500</v>
      </c>
      <c r="G114" s="16">
        <f t="shared" ref="G114:H114" si="40">G305</f>
        <v>2500</v>
      </c>
      <c r="H114" s="16">
        <f t="shared" si="40"/>
        <v>2221.4</v>
      </c>
      <c r="I114" s="123">
        <f t="shared" si="23"/>
        <v>202.37227607317249</v>
      </c>
      <c r="J114" s="16">
        <f t="shared" si="24"/>
        <v>88.855999999999995</v>
      </c>
    </row>
    <row r="115" spans="1:10" x14ac:dyDescent="0.25">
      <c r="A115" s="70"/>
      <c r="B115" s="70"/>
      <c r="C115" s="72">
        <v>3232</v>
      </c>
      <c r="D115" s="71" t="s">
        <v>49</v>
      </c>
      <c r="E115" s="16">
        <f t="shared" ref="E115:F115" si="41">E309</f>
        <v>5047.42</v>
      </c>
      <c r="F115" s="16">
        <f t="shared" si="41"/>
        <v>6000</v>
      </c>
      <c r="G115" s="16">
        <f t="shared" ref="G115:H115" si="42">G309</f>
        <v>7000</v>
      </c>
      <c r="H115" s="16">
        <f t="shared" si="42"/>
        <v>6849.8799999999992</v>
      </c>
      <c r="I115" s="123">
        <f t="shared" si="23"/>
        <v>135.71052141490105</v>
      </c>
      <c r="J115" s="16">
        <f t="shared" si="24"/>
        <v>97.855428571428561</v>
      </c>
    </row>
    <row r="116" spans="1:10" x14ac:dyDescent="0.25">
      <c r="A116" s="70"/>
      <c r="B116" s="70"/>
      <c r="C116" s="72">
        <v>3233</v>
      </c>
      <c r="D116" s="71" t="s">
        <v>50</v>
      </c>
      <c r="E116" s="16">
        <f t="shared" ref="E116:F116" si="43">E313</f>
        <v>0</v>
      </c>
      <c r="F116" s="16">
        <f t="shared" si="43"/>
        <v>0</v>
      </c>
      <c r="G116" s="16">
        <f t="shared" ref="G116:H116" si="44">G313</f>
        <v>910</v>
      </c>
      <c r="H116" s="16">
        <f t="shared" si="44"/>
        <v>910</v>
      </c>
      <c r="I116" s="123">
        <v>0</v>
      </c>
      <c r="J116" s="16">
        <f t="shared" si="24"/>
        <v>100</v>
      </c>
    </row>
    <row r="117" spans="1:10" x14ac:dyDescent="0.25">
      <c r="A117" s="70"/>
      <c r="B117" s="70"/>
      <c r="C117" s="72">
        <v>3234</v>
      </c>
      <c r="D117" s="71" t="s">
        <v>51</v>
      </c>
      <c r="E117" s="16">
        <f t="shared" ref="E117:F117" si="45">E315</f>
        <v>3060.26</v>
      </c>
      <c r="F117" s="16">
        <f t="shared" si="45"/>
        <v>3000</v>
      </c>
      <c r="G117" s="16">
        <f t="shared" ref="G117:H117" si="46">G315</f>
        <v>3500</v>
      </c>
      <c r="H117" s="16">
        <f t="shared" si="46"/>
        <v>3587.7699999999995</v>
      </c>
      <c r="I117" s="123">
        <f>IF(H117&gt;0,H117/E117*100,0)</f>
        <v>117.23742427114034</v>
      </c>
      <c r="J117" s="16">
        <f t="shared" si="24"/>
        <v>102.50771428571429</v>
      </c>
    </row>
    <row r="118" spans="1:10" x14ac:dyDescent="0.25">
      <c r="A118" s="70"/>
      <c r="B118" s="70"/>
      <c r="C118" s="72">
        <v>3235</v>
      </c>
      <c r="D118" s="71" t="s">
        <v>52</v>
      </c>
      <c r="E118" s="16">
        <f t="shared" ref="E118:F118" si="47">E320</f>
        <v>0</v>
      </c>
      <c r="F118" s="16">
        <f t="shared" si="47"/>
        <v>0</v>
      </c>
      <c r="G118" s="16">
        <f t="shared" ref="G118:H118" si="48">G320</f>
        <v>12</v>
      </c>
      <c r="H118" s="16">
        <f t="shared" si="48"/>
        <v>152.75</v>
      </c>
      <c r="I118" s="123">
        <v>0</v>
      </c>
      <c r="J118" s="16">
        <f t="shared" si="24"/>
        <v>1272.9166666666665</v>
      </c>
    </row>
    <row r="119" spans="1:10" x14ac:dyDescent="0.25">
      <c r="A119" s="70"/>
      <c r="B119" s="70"/>
      <c r="C119" s="72">
        <v>3236</v>
      </c>
      <c r="D119" s="71" t="s">
        <v>53</v>
      </c>
      <c r="E119" s="16">
        <f t="shared" ref="E119:F119" si="49">E322</f>
        <v>1299.04</v>
      </c>
      <c r="F119" s="16">
        <f t="shared" si="49"/>
        <v>1500</v>
      </c>
      <c r="G119" s="16">
        <f t="shared" ref="G119:H119" si="50">G322</f>
        <v>1500</v>
      </c>
      <c r="H119" s="16">
        <f t="shared" si="50"/>
        <v>1309.6300000000001</v>
      </c>
      <c r="I119" s="123">
        <f t="shared" ref="I119:I131" si="51">IF(H119&gt;0,H119/E119*100,0)</f>
        <v>100.81521739130437</v>
      </c>
      <c r="J119" s="16">
        <f t="shared" si="24"/>
        <v>87.308666666666682</v>
      </c>
    </row>
    <row r="120" spans="1:10" x14ac:dyDescent="0.25">
      <c r="A120" s="70"/>
      <c r="B120" s="70"/>
      <c r="C120" s="72">
        <v>3237</v>
      </c>
      <c r="D120" s="71" t="s">
        <v>54</v>
      </c>
      <c r="E120" s="16">
        <f t="shared" ref="E120:F120" si="52">E325</f>
        <v>7423.7</v>
      </c>
      <c r="F120" s="16">
        <f t="shared" si="52"/>
        <v>8000</v>
      </c>
      <c r="G120" s="16">
        <f t="shared" ref="G120:H120" si="53">G325</f>
        <v>8000</v>
      </c>
      <c r="H120" s="16">
        <f t="shared" si="53"/>
        <v>7349.58</v>
      </c>
      <c r="I120" s="123">
        <f t="shared" si="51"/>
        <v>99.001576033514283</v>
      </c>
      <c r="J120" s="16">
        <f t="shared" si="24"/>
        <v>91.869749999999996</v>
      </c>
    </row>
    <row r="121" spans="1:10" x14ac:dyDescent="0.25">
      <c r="A121" s="70"/>
      <c r="B121" s="70"/>
      <c r="C121" s="72">
        <v>3238</v>
      </c>
      <c r="D121" s="71" t="s">
        <v>55</v>
      </c>
      <c r="E121" s="16">
        <f t="shared" ref="E121:F121" si="54">E330</f>
        <v>866.61</v>
      </c>
      <c r="F121" s="16">
        <f t="shared" si="54"/>
        <v>1000</v>
      </c>
      <c r="G121" s="16">
        <f t="shared" ref="G121:H121" si="55">G330</f>
        <v>1300</v>
      </c>
      <c r="H121" s="16">
        <f t="shared" si="55"/>
        <v>1029.1099999999999</v>
      </c>
      <c r="I121" s="123">
        <f t="shared" si="51"/>
        <v>118.75122604170272</v>
      </c>
      <c r="J121" s="16">
        <f t="shared" si="24"/>
        <v>79.162307692307692</v>
      </c>
    </row>
    <row r="122" spans="1:10" x14ac:dyDescent="0.25">
      <c r="A122" s="70"/>
      <c r="B122" s="70"/>
      <c r="C122" s="72">
        <v>3239</v>
      </c>
      <c r="D122" s="71" t="s">
        <v>56</v>
      </c>
      <c r="E122" s="16">
        <f t="shared" ref="E122:F122" si="56">E332</f>
        <v>901</v>
      </c>
      <c r="F122" s="16">
        <f t="shared" si="56"/>
        <v>1500</v>
      </c>
      <c r="G122" s="16">
        <f t="shared" ref="G122:H122" si="57">G332</f>
        <v>1500</v>
      </c>
      <c r="H122" s="16">
        <f t="shared" si="57"/>
        <v>818.75</v>
      </c>
      <c r="I122" s="123">
        <f t="shared" si="51"/>
        <v>90.871254162042163</v>
      </c>
      <c r="J122" s="16">
        <f t="shared" si="24"/>
        <v>54.583333333333329</v>
      </c>
    </row>
    <row r="123" spans="1:10" s="14" customFormat="1" x14ac:dyDescent="0.25">
      <c r="A123" s="11"/>
      <c r="B123" s="11">
        <v>324</v>
      </c>
      <c r="C123" s="39"/>
      <c r="D123" s="24" t="s">
        <v>57</v>
      </c>
      <c r="E123" s="17">
        <f>SUM(E124)</f>
        <v>73.739999999999995</v>
      </c>
      <c r="F123" s="17">
        <f>SUM(F124)</f>
        <v>200</v>
      </c>
      <c r="G123" s="17">
        <f>SUM(G124)</f>
        <v>200</v>
      </c>
      <c r="H123" s="17">
        <f>SUM(H124)</f>
        <v>0</v>
      </c>
      <c r="I123" s="121">
        <f t="shared" si="51"/>
        <v>0</v>
      </c>
      <c r="J123" s="17">
        <f t="shared" si="24"/>
        <v>0</v>
      </c>
    </row>
    <row r="124" spans="1:10" x14ac:dyDescent="0.25">
      <c r="A124" s="70"/>
      <c r="B124" s="70"/>
      <c r="C124" s="72">
        <v>3241</v>
      </c>
      <c r="D124" s="71" t="s">
        <v>57</v>
      </c>
      <c r="E124" s="16">
        <f>E336</f>
        <v>73.739999999999995</v>
      </c>
      <c r="F124" s="16">
        <f>F336</f>
        <v>200</v>
      </c>
      <c r="G124" s="16">
        <f>G336</f>
        <v>200</v>
      </c>
      <c r="H124" s="16">
        <f>H336</f>
        <v>0</v>
      </c>
      <c r="I124" s="123">
        <f t="shared" si="51"/>
        <v>0</v>
      </c>
      <c r="J124" s="16">
        <f t="shared" si="24"/>
        <v>0</v>
      </c>
    </row>
    <row r="125" spans="1:10" s="14" customFormat="1" x14ac:dyDescent="0.25">
      <c r="A125" s="11"/>
      <c r="B125" s="11">
        <v>329</v>
      </c>
      <c r="C125" s="39"/>
      <c r="D125" s="24" t="s">
        <v>58</v>
      </c>
      <c r="E125" s="17">
        <f>SUM(E126:E131)</f>
        <v>906.61999999999989</v>
      </c>
      <c r="F125" s="17">
        <f>SUM(F126:F131)</f>
        <v>910</v>
      </c>
      <c r="G125" s="17">
        <f>SUM(G126:G131)</f>
        <v>1460</v>
      </c>
      <c r="H125" s="17">
        <f>SUM(H126:H131)</f>
        <v>1232.27</v>
      </c>
      <c r="I125" s="121">
        <f t="shared" si="51"/>
        <v>135.91912819042159</v>
      </c>
      <c r="J125" s="17">
        <f t="shared" si="24"/>
        <v>84.402054794520538</v>
      </c>
    </row>
    <row r="126" spans="1:10" x14ac:dyDescent="0.25">
      <c r="A126" s="70"/>
      <c r="B126" s="70"/>
      <c r="C126" s="72">
        <v>3291</v>
      </c>
      <c r="D126" s="71" t="s">
        <v>96</v>
      </c>
      <c r="E126" s="16">
        <f t="shared" ref="E126:F126" si="58">E339</f>
        <v>0</v>
      </c>
      <c r="F126" s="16">
        <f t="shared" si="58"/>
        <v>100</v>
      </c>
      <c r="G126" s="16">
        <f t="shared" ref="G126:H126" si="59">G339</f>
        <v>100</v>
      </c>
      <c r="H126" s="16">
        <f t="shared" si="59"/>
        <v>0</v>
      </c>
      <c r="I126" s="123">
        <f t="shared" si="51"/>
        <v>0</v>
      </c>
      <c r="J126" s="16">
        <f t="shared" si="24"/>
        <v>0</v>
      </c>
    </row>
    <row r="127" spans="1:10" x14ac:dyDescent="0.25">
      <c r="A127" s="70"/>
      <c r="B127" s="70"/>
      <c r="C127" s="72">
        <v>3292</v>
      </c>
      <c r="D127" s="71" t="s">
        <v>60</v>
      </c>
      <c r="E127" s="16">
        <f t="shared" ref="E127:F127" si="60">E341</f>
        <v>409.45</v>
      </c>
      <c r="F127" s="16">
        <f t="shared" si="60"/>
        <v>450</v>
      </c>
      <c r="G127" s="16">
        <f t="shared" ref="G127:H127" si="61">G341</f>
        <v>550</v>
      </c>
      <c r="H127" s="16">
        <f t="shared" si="61"/>
        <v>520.87</v>
      </c>
      <c r="I127" s="123">
        <f t="shared" si="51"/>
        <v>127.21211381121016</v>
      </c>
      <c r="J127" s="16">
        <f t="shared" si="24"/>
        <v>94.703636363636363</v>
      </c>
    </row>
    <row r="128" spans="1:10" x14ac:dyDescent="0.25">
      <c r="A128" s="70"/>
      <c r="B128" s="70"/>
      <c r="C128" s="72">
        <v>3293</v>
      </c>
      <c r="D128" s="71" t="s">
        <v>61</v>
      </c>
      <c r="E128" s="16">
        <f t="shared" ref="E128:F128" si="62">E344</f>
        <v>261.08999999999997</v>
      </c>
      <c r="F128" s="16">
        <f t="shared" si="62"/>
        <v>250</v>
      </c>
      <c r="G128" s="16">
        <f t="shared" ref="G128:H128" si="63">G344</f>
        <v>200</v>
      </c>
      <c r="H128" s="16">
        <f t="shared" si="63"/>
        <v>178.4</v>
      </c>
      <c r="I128" s="123">
        <f t="shared" si="51"/>
        <v>68.328928721896673</v>
      </c>
      <c r="J128" s="16">
        <f t="shared" si="24"/>
        <v>89.2</v>
      </c>
    </row>
    <row r="129" spans="1:11" x14ac:dyDescent="0.25">
      <c r="A129" s="70"/>
      <c r="B129" s="70"/>
      <c r="C129" s="72">
        <v>3294</v>
      </c>
      <c r="D129" s="71" t="s">
        <v>62</v>
      </c>
      <c r="E129" s="16">
        <f t="shared" ref="E129:F129" si="64">E346</f>
        <v>0</v>
      </c>
      <c r="F129" s="16">
        <f t="shared" si="64"/>
        <v>0</v>
      </c>
      <c r="G129" s="16">
        <f t="shared" ref="G129:H129" si="65">G346</f>
        <v>0</v>
      </c>
      <c r="H129" s="16">
        <f t="shared" si="65"/>
        <v>0</v>
      </c>
      <c r="I129" s="123">
        <f t="shared" si="51"/>
        <v>0</v>
      </c>
      <c r="J129" s="16">
        <f t="shared" si="24"/>
        <v>0</v>
      </c>
    </row>
    <row r="130" spans="1:11" x14ac:dyDescent="0.25">
      <c r="A130" s="70"/>
      <c r="B130" s="70"/>
      <c r="C130" s="72">
        <v>3295</v>
      </c>
      <c r="D130" s="71" t="s">
        <v>63</v>
      </c>
      <c r="E130" s="16">
        <f t="shared" ref="E130:F130" si="66">E348</f>
        <v>79.63</v>
      </c>
      <c r="F130" s="16">
        <f t="shared" si="66"/>
        <v>10</v>
      </c>
      <c r="G130" s="16">
        <f t="shared" ref="G130:H130" si="67">G348</f>
        <v>10</v>
      </c>
      <c r="H130" s="16">
        <f t="shared" si="67"/>
        <v>0</v>
      </c>
      <c r="I130" s="123">
        <f t="shared" si="51"/>
        <v>0</v>
      </c>
      <c r="J130" s="16">
        <f t="shared" si="24"/>
        <v>0</v>
      </c>
    </row>
    <row r="131" spans="1:11" x14ac:dyDescent="0.25">
      <c r="A131" s="70"/>
      <c r="B131" s="70"/>
      <c r="C131" s="72">
        <v>3299</v>
      </c>
      <c r="D131" s="71" t="s">
        <v>58</v>
      </c>
      <c r="E131" s="16">
        <f t="shared" ref="E131:F131" si="68">E351</f>
        <v>156.44999999999999</v>
      </c>
      <c r="F131" s="16">
        <f t="shared" si="68"/>
        <v>100</v>
      </c>
      <c r="G131" s="16">
        <f t="shared" ref="G131:H131" si="69">G351</f>
        <v>600</v>
      </c>
      <c r="H131" s="16">
        <f t="shared" si="69"/>
        <v>533</v>
      </c>
      <c r="I131" s="123">
        <f t="shared" si="51"/>
        <v>340.68392457654204</v>
      </c>
      <c r="J131" s="16">
        <f t="shared" si="24"/>
        <v>88.833333333333329</v>
      </c>
      <c r="K131" s="77"/>
    </row>
    <row r="132" spans="1:11" x14ac:dyDescent="0.25">
      <c r="A132" s="31"/>
      <c r="B132" s="203"/>
      <c r="C132" s="198">
        <v>11</v>
      </c>
      <c r="D132" s="198" t="s">
        <v>5</v>
      </c>
      <c r="E132" s="204">
        <f>E222</f>
        <v>0</v>
      </c>
      <c r="F132" s="204">
        <f>F222</f>
        <v>0</v>
      </c>
      <c r="G132" s="204">
        <f>G222</f>
        <v>0</v>
      </c>
      <c r="H132" s="204">
        <f>H222</f>
        <v>0</v>
      </c>
      <c r="I132" s="259">
        <f t="shared" ref="I132:I133" si="70">IF(H132&gt;0,H132/E132*100,0)</f>
        <v>0</v>
      </c>
      <c r="J132" s="260">
        <f t="shared" ref="J132:J133" si="71">IF(H132&gt;0,H132/G132*100,0)</f>
        <v>0</v>
      </c>
    </row>
    <row r="133" spans="1:11" x14ac:dyDescent="0.25">
      <c r="A133" s="31"/>
      <c r="B133" s="203"/>
      <c r="C133" s="198">
        <v>43</v>
      </c>
      <c r="D133" s="198" t="s">
        <v>22</v>
      </c>
      <c r="E133" s="204">
        <f t="shared" ref="E133:F133" si="72">SUM(E270)</f>
        <v>77392.179999999993</v>
      </c>
      <c r="F133" s="204">
        <f t="shared" si="72"/>
        <v>85000</v>
      </c>
      <c r="G133" s="204">
        <f t="shared" ref="G133:H133" si="73">SUM(G270)</f>
        <v>96232</v>
      </c>
      <c r="H133" s="204">
        <f t="shared" si="73"/>
        <v>87652.39</v>
      </c>
      <c r="I133" s="259">
        <f t="shared" si="70"/>
        <v>113.25742471655407</v>
      </c>
      <c r="J133" s="260">
        <f t="shared" si="71"/>
        <v>91.084452157286549</v>
      </c>
    </row>
    <row r="134" spans="1:11" x14ac:dyDescent="0.25">
      <c r="A134" s="31"/>
      <c r="B134" s="203"/>
      <c r="C134" s="198">
        <v>61</v>
      </c>
      <c r="D134" s="198" t="s">
        <v>24</v>
      </c>
      <c r="E134" s="204">
        <f>E377</f>
        <v>0</v>
      </c>
      <c r="F134" s="204">
        <f>F377</f>
        <v>0</v>
      </c>
      <c r="G134" s="204">
        <f>G377</f>
        <v>0</v>
      </c>
      <c r="H134" s="204">
        <f>H377</f>
        <v>1429</v>
      </c>
      <c r="I134" s="259">
        <v>0</v>
      </c>
      <c r="J134" s="260">
        <v>0</v>
      </c>
    </row>
    <row r="135" spans="1:11" s="14" customFormat="1" x14ac:dyDescent="0.25">
      <c r="A135" s="11"/>
      <c r="B135" s="11">
        <v>34</v>
      </c>
      <c r="C135" s="11"/>
      <c r="D135" s="11" t="s">
        <v>25</v>
      </c>
      <c r="E135" s="17">
        <f>SUM(E136)</f>
        <v>764.99</v>
      </c>
      <c r="F135" s="17">
        <f>SUM(F136)</f>
        <v>1000</v>
      </c>
      <c r="G135" s="17">
        <f>SUM(G136)</f>
        <v>1000</v>
      </c>
      <c r="H135" s="17">
        <f>SUM(H136)</f>
        <v>972.11</v>
      </c>
      <c r="I135" s="121">
        <f>IF(H135&gt;0,H135/E135*100,0)</f>
        <v>127.0748637237088</v>
      </c>
      <c r="J135" s="17">
        <f>IF(H135&gt;0,H135/G135*100,0)</f>
        <v>97.210999999999999</v>
      </c>
    </row>
    <row r="136" spans="1:11" x14ac:dyDescent="0.25">
      <c r="A136" s="70"/>
      <c r="B136" s="70">
        <v>343</v>
      </c>
      <c r="C136" s="74">
        <v>3431</v>
      </c>
      <c r="D136" s="73" t="s">
        <v>65</v>
      </c>
      <c r="E136" s="16">
        <f>E253+E356</f>
        <v>764.99</v>
      </c>
      <c r="F136" s="16">
        <f>F253+F356</f>
        <v>1000</v>
      </c>
      <c r="G136" s="16">
        <f>G253+G356</f>
        <v>1000</v>
      </c>
      <c r="H136" s="16">
        <f>H253+H356</f>
        <v>972.11</v>
      </c>
      <c r="I136" s="123">
        <f>IF(H136&gt;0,H136/E136*100,0)</f>
        <v>127.0748637237088</v>
      </c>
      <c r="J136" s="16">
        <f>IF(H136&gt;0,H136/G136*100,0)</f>
        <v>97.210999999999999</v>
      </c>
    </row>
    <row r="137" spans="1:11" x14ac:dyDescent="0.25">
      <c r="A137" s="31"/>
      <c r="B137" s="203"/>
      <c r="C137" s="206">
        <v>11</v>
      </c>
      <c r="D137" s="206" t="s">
        <v>5</v>
      </c>
      <c r="E137" s="207">
        <f>SUM(E253)</f>
        <v>764.99</v>
      </c>
      <c r="F137" s="207">
        <f>SUM(F253)</f>
        <v>1000</v>
      </c>
      <c r="G137" s="207">
        <f>SUM(G253)</f>
        <v>1000</v>
      </c>
      <c r="H137" s="207">
        <f>SUM(H253)</f>
        <v>972.11</v>
      </c>
      <c r="I137" s="259">
        <f t="shared" ref="I137:I138" si="74">IF(H137&gt;0,H137/E137*100,0)</f>
        <v>127.0748637237088</v>
      </c>
      <c r="J137" s="260">
        <f t="shared" ref="J137:J138" si="75">IF(H137&gt;0,H137/G137*100,0)</f>
        <v>97.210999999999999</v>
      </c>
    </row>
    <row r="138" spans="1:11" ht="15.75" thickBot="1" x14ac:dyDescent="0.3">
      <c r="A138" s="117"/>
      <c r="B138" s="208"/>
      <c r="C138" s="195">
        <v>43</v>
      </c>
      <c r="D138" s="195" t="s">
        <v>22</v>
      </c>
      <c r="E138" s="202">
        <f t="shared" ref="E138:F138" si="76">SUM(E354)</f>
        <v>0</v>
      </c>
      <c r="F138" s="202">
        <f t="shared" si="76"/>
        <v>0</v>
      </c>
      <c r="G138" s="202">
        <f t="shared" ref="G138:H138" si="77">SUM(G354)</f>
        <v>0</v>
      </c>
      <c r="H138" s="202">
        <f t="shared" si="77"/>
        <v>0</v>
      </c>
      <c r="I138" s="255">
        <f t="shared" si="74"/>
        <v>0</v>
      </c>
      <c r="J138" s="256">
        <f t="shared" si="75"/>
        <v>0</v>
      </c>
    </row>
    <row r="139" spans="1:11" x14ac:dyDescent="0.25">
      <c r="A139" s="35">
        <v>4</v>
      </c>
      <c r="B139" s="35"/>
      <c r="C139" s="35"/>
      <c r="D139" s="100" t="s">
        <v>1</v>
      </c>
      <c r="E139" s="36">
        <f t="shared" ref="E139:H139" si="78">SUM(E140)</f>
        <v>2375.5</v>
      </c>
      <c r="F139" s="36">
        <f t="shared" si="78"/>
        <v>4000</v>
      </c>
      <c r="G139" s="36">
        <f t="shared" si="78"/>
        <v>4500</v>
      </c>
      <c r="H139" s="36">
        <f t="shared" si="78"/>
        <v>2407.15</v>
      </c>
      <c r="I139" s="131">
        <f t="shared" ref="I139:I145" si="79">IF(H139&gt;0,H139/E139*100,0)</f>
        <v>101.33235108398233</v>
      </c>
      <c r="J139" s="36">
        <f t="shared" ref="J139:J146" si="80">IF(H139&gt;0,H139/G139*100,0)</f>
        <v>53.492222222222217</v>
      </c>
    </row>
    <row r="140" spans="1:11" s="14" customFormat="1" x14ac:dyDescent="0.25">
      <c r="A140" s="2"/>
      <c r="B140" s="2">
        <v>42</v>
      </c>
      <c r="C140" s="2"/>
      <c r="D140" s="9" t="s">
        <v>23</v>
      </c>
      <c r="E140" s="17">
        <f>SUM(E141)</f>
        <v>2375.5</v>
      </c>
      <c r="F140" s="17">
        <f>SUM(F141)</f>
        <v>4000</v>
      </c>
      <c r="G140" s="17">
        <f>SUM(G141)</f>
        <v>4500</v>
      </c>
      <c r="H140" s="17">
        <f>SUM(H141)</f>
        <v>2407.15</v>
      </c>
      <c r="I140" s="121">
        <f t="shared" si="79"/>
        <v>101.33235108398233</v>
      </c>
      <c r="J140" s="17">
        <f t="shared" si="80"/>
        <v>53.492222222222217</v>
      </c>
    </row>
    <row r="141" spans="1:11" s="14" customFormat="1" x14ac:dyDescent="0.25">
      <c r="A141" s="2"/>
      <c r="B141" s="2">
        <v>422</v>
      </c>
      <c r="C141" s="103"/>
      <c r="D141" s="9" t="s">
        <v>75</v>
      </c>
      <c r="E141" s="17">
        <f>SUM(E142:E146)</f>
        <v>2375.5</v>
      </c>
      <c r="F141" s="17">
        <f>SUM(F142:F146)</f>
        <v>4000</v>
      </c>
      <c r="G141" s="17">
        <f>SUM(G142:G146)</f>
        <v>4500</v>
      </c>
      <c r="H141" s="17">
        <f>SUM(H142:H146)</f>
        <v>2407.15</v>
      </c>
      <c r="I141" s="121">
        <f t="shared" si="79"/>
        <v>101.33235108398233</v>
      </c>
      <c r="J141" s="17">
        <f t="shared" si="80"/>
        <v>53.492222222222217</v>
      </c>
    </row>
    <row r="142" spans="1:11" x14ac:dyDescent="0.25">
      <c r="A142" s="3"/>
      <c r="B142" s="3"/>
      <c r="C142" s="75">
        <v>4221</v>
      </c>
      <c r="D142" s="76" t="s">
        <v>76</v>
      </c>
      <c r="E142" s="16">
        <f>SUM(E383+E401+E419+E437)</f>
        <v>2375.5</v>
      </c>
      <c r="F142" s="16">
        <f>SUM(F383+F401+F419+F437)</f>
        <v>2500</v>
      </c>
      <c r="G142" s="16">
        <f>SUM(G383+G401+G419+G437)</f>
        <v>2000</v>
      </c>
      <c r="H142" s="16">
        <f>SUM(H383+H401+H419+H437)</f>
        <v>990</v>
      </c>
      <c r="I142" s="123">
        <f t="shared" si="79"/>
        <v>41.675436750157864</v>
      </c>
      <c r="J142" s="16">
        <f t="shared" si="80"/>
        <v>49.5</v>
      </c>
    </row>
    <row r="143" spans="1:11" x14ac:dyDescent="0.25">
      <c r="A143" s="3"/>
      <c r="B143" s="3"/>
      <c r="C143" s="75">
        <v>4222</v>
      </c>
      <c r="D143" s="76" t="s">
        <v>77</v>
      </c>
      <c r="E143" s="16">
        <f>E386+E404+E422+E440</f>
        <v>0</v>
      </c>
      <c r="F143" s="16">
        <f>F386+F404+F422+F440</f>
        <v>0</v>
      </c>
      <c r="G143" s="16">
        <f>G386+G404+G422+G440</f>
        <v>0</v>
      </c>
      <c r="H143" s="16">
        <f>H386+H404+H422+H440</f>
        <v>0</v>
      </c>
      <c r="I143" s="123">
        <f t="shared" si="79"/>
        <v>0</v>
      </c>
      <c r="J143" s="16">
        <f t="shared" si="80"/>
        <v>0</v>
      </c>
    </row>
    <row r="144" spans="1:11" x14ac:dyDescent="0.25">
      <c r="A144" s="3"/>
      <c r="B144" s="3"/>
      <c r="C144" s="75">
        <v>4223</v>
      </c>
      <c r="D144" s="76" t="s">
        <v>78</v>
      </c>
      <c r="E144" s="16">
        <f>E389++E407+E425+E443</f>
        <v>0</v>
      </c>
      <c r="F144" s="16">
        <f>F389++F407+F425+F443</f>
        <v>0</v>
      </c>
      <c r="G144" s="16">
        <f>G389++G407+G425+G443</f>
        <v>0</v>
      </c>
      <c r="H144" s="16">
        <f>H389++H407+H425+H443</f>
        <v>0</v>
      </c>
      <c r="I144" s="123">
        <f t="shared" si="79"/>
        <v>0</v>
      </c>
      <c r="J144" s="16">
        <f t="shared" si="80"/>
        <v>0</v>
      </c>
    </row>
    <row r="145" spans="1:10" x14ac:dyDescent="0.25">
      <c r="A145" s="3"/>
      <c r="B145" s="3"/>
      <c r="C145" s="75">
        <v>4226</v>
      </c>
      <c r="D145" s="76" t="s">
        <v>79</v>
      </c>
      <c r="E145" s="16">
        <f>E392+E410+E428+E446</f>
        <v>0</v>
      </c>
      <c r="F145" s="16">
        <f>F392+F410+F428+F446</f>
        <v>0</v>
      </c>
      <c r="G145" s="16">
        <f>G392+G410+G428+G446</f>
        <v>0</v>
      </c>
      <c r="H145" s="16">
        <f>H392+H410+H428+H446</f>
        <v>0</v>
      </c>
      <c r="I145" s="123">
        <f t="shared" si="79"/>
        <v>0</v>
      </c>
      <c r="J145" s="16">
        <f t="shared" si="80"/>
        <v>0</v>
      </c>
    </row>
    <row r="146" spans="1:10" x14ac:dyDescent="0.25">
      <c r="A146" s="3"/>
      <c r="B146" s="3"/>
      <c r="C146" s="76">
        <v>4227</v>
      </c>
      <c r="D146" s="76" t="s">
        <v>80</v>
      </c>
      <c r="E146" s="16">
        <f>E395+E413+E431+E449</f>
        <v>0</v>
      </c>
      <c r="F146" s="16">
        <f>F395+F413+F431+F449</f>
        <v>1500</v>
      </c>
      <c r="G146" s="16">
        <f>G395+G413+G431+G449</f>
        <v>2500</v>
      </c>
      <c r="H146" s="16">
        <f>H395+H413+H431+H449</f>
        <v>1417.15</v>
      </c>
      <c r="I146" s="123">
        <v>0</v>
      </c>
      <c r="J146" s="16">
        <f t="shared" si="80"/>
        <v>56.686</v>
      </c>
    </row>
    <row r="147" spans="1:10" x14ac:dyDescent="0.25">
      <c r="A147" s="29"/>
      <c r="B147" s="209"/>
      <c r="C147" s="210">
        <v>11</v>
      </c>
      <c r="D147" s="210" t="s">
        <v>5</v>
      </c>
      <c r="E147" s="204">
        <f>E379</f>
        <v>2375.5</v>
      </c>
      <c r="F147" s="204">
        <f>F379</f>
        <v>3500</v>
      </c>
      <c r="G147" s="204">
        <f>G379</f>
        <v>3500</v>
      </c>
      <c r="H147" s="204">
        <f>H379</f>
        <v>2407.15</v>
      </c>
      <c r="I147" s="259">
        <f t="shared" ref="I147:I150" si="81">IF(H147&gt;0,H147/E147*100,0)</f>
        <v>101.33235108398233</v>
      </c>
      <c r="J147" s="260">
        <f t="shared" ref="J147:J150" si="82">IF(H147&gt;0,H147/G147*100,0)</f>
        <v>68.775714285714287</v>
      </c>
    </row>
    <row r="148" spans="1:10" x14ac:dyDescent="0.25">
      <c r="A148" s="29"/>
      <c r="B148" s="209"/>
      <c r="C148" s="198">
        <v>43</v>
      </c>
      <c r="D148" s="198" t="s">
        <v>22</v>
      </c>
      <c r="E148" s="204">
        <f>E397</f>
        <v>0</v>
      </c>
      <c r="F148" s="204">
        <f>F397</f>
        <v>0</v>
      </c>
      <c r="G148" s="204">
        <f>G397</f>
        <v>0</v>
      </c>
      <c r="H148" s="204">
        <f>H397</f>
        <v>0</v>
      </c>
      <c r="I148" s="259">
        <f t="shared" si="81"/>
        <v>0</v>
      </c>
      <c r="J148" s="260">
        <f t="shared" si="82"/>
        <v>0</v>
      </c>
    </row>
    <row r="149" spans="1:10" x14ac:dyDescent="0.25">
      <c r="A149" s="29"/>
      <c r="B149" s="209"/>
      <c r="C149" s="198">
        <v>52</v>
      </c>
      <c r="D149" s="198" t="s">
        <v>21</v>
      </c>
      <c r="E149" s="204">
        <f>SUM(E415)</f>
        <v>0</v>
      </c>
      <c r="F149" s="204">
        <f>SUM(F415)</f>
        <v>0</v>
      </c>
      <c r="G149" s="204">
        <f>SUM(G415)</f>
        <v>0</v>
      </c>
      <c r="H149" s="204">
        <f>SUM(H415)</f>
        <v>0</v>
      </c>
      <c r="I149" s="259">
        <f t="shared" si="81"/>
        <v>0</v>
      </c>
      <c r="J149" s="260">
        <f t="shared" si="82"/>
        <v>0</v>
      </c>
    </row>
    <row r="150" spans="1:10" s="26" customFormat="1" x14ac:dyDescent="0.25">
      <c r="A150" s="34"/>
      <c r="B150" s="211"/>
      <c r="C150" s="212">
        <v>61</v>
      </c>
      <c r="D150" s="211" t="s">
        <v>24</v>
      </c>
      <c r="E150" s="213">
        <f>SUM(E433)</f>
        <v>0</v>
      </c>
      <c r="F150" s="213">
        <f>SUM(F433)</f>
        <v>500</v>
      </c>
      <c r="G150" s="213">
        <f>SUM(G433)</f>
        <v>1000</v>
      </c>
      <c r="H150" s="213">
        <f>SUM(H433)</f>
        <v>0</v>
      </c>
      <c r="I150" s="259">
        <f t="shared" si="81"/>
        <v>0</v>
      </c>
      <c r="J150" s="260">
        <f t="shared" si="82"/>
        <v>0</v>
      </c>
    </row>
    <row r="151" spans="1:10" x14ac:dyDescent="0.25">
      <c r="A151" s="32"/>
      <c r="B151" s="32"/>
      <c r="C151" s="33"/>
      <c r="D151" s="33"/>
      <c r="E151" s="33"/>
      <c r="F151" s="33"/>
      <c r="G151" s="13"/>
      <c r="H151" s="13"/>
      <c r="I151" s="13"/>
      <c r="J151" s="13"/>
    </row>
    <row r="152" spans="1:10" ht="15.75" x14ac:dyDescent="0.25">
      <c r="A152" s="286" t="s">
        <v>112</v>
      </c>
      <c r="B152" s="286"/>
      <c r="C152" s="286"/>
      <c r="D152" s="286"/>
      <c r="E152" s="286"/>
      <c r="F152" s="286"/>
      <c r="G152" s="286"/>
      <c r="H152" s="286"/>
      <c r="I152" s="286"/>
      <c r="J152" s="286"/>
    </row>
    <row r="153" spans="1:10" ht="25.5" customHeight="1" x14ac:dyDescent="0.25">
      <c r="A153" s="293" t="s">
        <v>132</v>
      </c>
      <c r="B153" s="294"/>
      <c r="C153" s="294"/>
      <c r="D153" s="295"/>
      <c r="E153" s="249" t="s">
        <v>225</v>
      </c>
      <c r="F153" s="250" t="s">
        <v>226</v>
      </c>
      <c r="G153" s="250" t="s">
        <v>227</v>
      </c>
      <c r="H153" s="250" t="s">
        <v>228</v>
      </c>
      <c r="I153" s="250" t="s">
        <v>229</v>
      </c>
      <c r="J153" s="250" t="s">
        <v>230</v>
      </c>
    </row>
    <row r="154" spans="1:10" x14ac:dyDescent="0.25">
      <c r="A154" s="277">
        <v>1</v>
      </c>
      <c r="B154" s="278"/>
      <c r="C154" s="278"/>
      <c r="D154" s="279"/>
      <c r="E154" s="246">
        <v>2</v>
      </c>
      <c r="F154" s="142">
        <v>3</v>
      </c>
      <c r="G154" s="142">
        <v>4</v>
      </c>
      <c r="H154" s="142">
        <v>5</v>
      </c>
      <c r="I154" s="142">
        <v>6</v>
      </c>
      <c r="J154" s="142">
        <v>7</v>
      </c>
    </row>
    <row r="155" spans="1:10" s="14" customFormat="1" x14ac:dyDescent="0.25">
      <c r="A155" s="18"/>
      <c r="B155" s="18"/>
      <c r="C155" s="119"/>
      <c r="D155" s="119" t="s">
        <v>106</v>
      </c>
      <c r="E155" s="120">
        <f>SUM(E156+E158+E160+E162+E164)</f>
        <v>409988</v>
      </c>
      <c r="F155" s="120">
        <f>SUM(F156+F158+F160+F162+F164)</f>
        <v>450000</v>
      </c>
      <c r="G155" s="120">
        <f>SUM(G156+G158+G160+G162+G164)</f>
        <v>477333</v>
      </c>
      <c r="H155" s="120">
        <f>SUM(H156+H158+H160+H162+H164)</f>
        <v>438239.68000000005</v>
      </c>
      <c r="I155" s="131">
        <f t="shared" ref="I155:I165" si="83">IF(H155&gt;0,H155/E155*100,0)</f>
        <v>106.89085534210759</v>
      </c>
      <c r="J155" s="36">
        <f t="shared" ref="J155:J165" si="84">IF(H155&gt;0,H155/G155*100,0)</f>
        <v>91.810052939981119</v>
      </c>
    </row>
    <row r="156" spans="1:10" s="14" customFormat="1" x14ac:dyDescent="0.25">
      <c r="A156" s="2"/>
      <c r="B156" s="2">
        <v>1</v>
      </c>
      <c r="C156" s="15"/>
      <c r="D156" s="15" t="s">
        <v>5</v>
      </c>
      <c r="E156" s="121">
        <f>SUM(E157)</f>
        <v>236162.49</v>
      </c>
      <c r="F156" s="121">
        <f>SUM(F157)</f>
        <v>259500</v>
      </c>
      <c r="G156" s="121">
        <f>SUM(G157)</f>
        <v>314001</v>
      </c>
      <c r="H156" s="121">
        <f>SUM(H157)</f>
        <v>277756.55000000005</v>
      </c>
      <c r="I156" s="121">
        <f t="shared" si="83"/>
        <v>117.61247520721858</v>
      </c>
      <c r="J156" s="17">
        <f t="shared" si="84"/>
        <v>88.457218289113754</v>
      </c>
    </row>
    <row r="157" spans="1:10" x14ac:dyDescent="0.25">
      <c r="A157" s="3"/>
      <c r="B157" s="3"/>
      <c r="C157" s="122">
        <v>11</v>
      </c>
      <c r="D157" s="122" t="s">
        <v>5</v>
      </c>
      <c r="E157" s="123">
        <f>E60+E82+E84</f>
        <v>236162.49</v>
      </c>
      <c r="F157" s="123">
        <f>F60+F82+F84</f>
        <v>259500</v>
      </c>
      <c r="G157" s="123">
        <f>G60+G82+G84</f>
        <v>314001</v>
      </c>
      <c r="H157" s="123">
        <f>H60+H82+H84</f>
        <v>277756.55000000005</v>
      </c>
      <c r="I157" s="123">
        <f t="shared" si="83"/>
        <v>117.61247520721858</v>
      </c>
      <c r="J157" s="16">
        <f t="shared" si="84"/>
        <v>88.457218289113754</v>
      </c>
    </row>
    <row r="158" spans="1:10" s="14" customFormat="1" x14ac:dyDescent="0.25">
      <c r="A158" s="2"/>
      <c r="B158" s="2">
        <v>4</v>
      </c>
      <c r="C158" s="15"/>
      <c r="D158" s="15" t="s">
        <v>107</v>
      </c>
      <c r="E158" s="121">
        <f>SUM(E159)</f>
        <v>93080.54</v>
      </c>
      <c r="F158" s="121">
        <f>SUM(F159)</f>
        <v>95000</v>
      </c>
      <c r="G158" s="121">
        <f>SUM(G159)</f>
        <v>100232</v>
      </c>
      <c r="H158" s="121">
        <f>SUM(H159)</f>
        <v>96579.8</v>
      </c>
      <c r="I158" s="121">
        <f t="shared" si="83"/>
        <v>103.75938944918026</v>
      </c>
      <c r="J158" s="17">
        <f t="shared" si="84"/>
        <v>96.356253491898798</v>
      </c>
    </row>
    <row r="159" spans="1:10" x14ac:dyDescent="0.25">
      <c r="A159" s="3"/>
      <c r="B159" s="3"/>
      <c r="C159" s="122">
        <v>43</v>
      </c>
      <c r="D159" s="122" t="s">
        <v>22</v>
      </c>
      <c r="E159" s="123">
        <f>E65</f>
        <v>93080.54</v>
      </c>
      <c r="F159" s="123">
        <f>F65</f>
        <v>95000</v>
      </c>
      <c r="G159" s="123">
        <f>G65</f>
        <v>100232</v>
      </c>
      <c r="H159" s="123">
        <f>H65</f>
        <v>96579.8</v>
      </c>
      <c r="I159" s="123">
        <f t="shared" si="83"/>
        <v>103.75938944918026</v>
      </c>
      <c r="J159" s="16">
        <f t="shared" si="84"/>
        <v>96.356253491898798</v>
      </c>
    </row>
    <row r="160" spans="1:10" s="14" customFormat="1" x14ac:dyDescent="0.25">
      <c r="A160" s="2"/>
      <c r="B160" s="2">
        <v>5</v>
      </c>
      <c r="C160" s="15"/>
      <c r="D160" s="15" t="s">
        <v>108</v>
      </c>
      <c r="E160" s="121">
        <f>SUM(E161)</f>
        <v>80544.97</v>
      </c>
      <c r="F160" s="121">
        <f>SUM(F161)</f>
        <v>95000</v>
      </c>
      <c r="G160" s="121">
        <f>SUM(G161)</f>
        <v>62100</v>
      </c>
      <c r="H160" s="121">
        <f>SUM(H161)</f>
        <v>62473.83</v>
      </c>
      <c r="I160" s="121">
        <f t="shared" si="83"/>
        <v>77.563912433017236</v>
      </c>
      <c r="J160" s="17">
        <f t="shared" si="84"/>
        <v>100.60198067632851</v>
      </c>
    </row>
    <row r="161" spans="1:10" x14ac:dyDescent="0.25">
      <c r="A161" s="3"/>
      <c r="B161" s="3"/>
      <c r="C161" s="122">
        <v>52</v>
      </c>
      <c r="D161" s="122" t="s">
        <v>21</v>
      </c>
      <c r="E161" s="123">
        <f>E56+E83</f>
        <v>80544.97</v>
      </c>
      <c r="F161" s="123">
        <f>F56+F83</f>
        <v>95000</v>
      </c>
      <c r="G161" s="123">
        <f>G56+G83</f>
        <v>62100</v>
      </c>
      <c r="H161" s="123">
        <f>H56+H83</f>
        <v>62473.83</v>
      </c>
      <c r="I161" s="123">
        <f t="shared" si="83"/>
        <v>77.563912433017236</v>
      </c>
      <c r="J161" s="16">
        <f t="shared" si="84"/>
        <v>100.60198067632851</v>
      </c>
    </row>
    <row r="162" spans="1:10" s="14" customFormat="1" x14ac:dyDescent="0.25">
      <c r="A162" s="2"/>
      <c r="B162" s="2">
        <v>6</v>
      </c>
      <c r="C162" s="15"/>
      <c r="D162" s="15" t="s">
        <v>24</v>
      </c>
      <c r="E162" s="121">
        <f>SUM(E163)</f>
        <v>200</v>
      </c>
      <c r="F162" s="121">
        <f>SUM(F163)</f>
        <v>500</v>
      </c>
      <c r="G162" s="121">
        <f>SUM(G163)</f>
        <v>1000</v>
      </c>
      <c r="H162" s="121">
        <f>SUM(H163)</f>
        <v>1429.5</v>
      </c>
      <c r="I162" s="121">
        <f t="shared" si="83"/>
        <v>714.75</v>
      </c>
      <c r="J162" s="17">
        <f t="shared" si="84"/>
        <v>142.94999999999999</v>
      </c>
    </row>
    <row r="163" spans="1:10" x14ac:dyDescent="0.25">
      <c r="A163" s="3"/>
      <c r="B163" s="3"/>
      <c r="C163" s="122">
        <v>61</v>
      </c>
      <c r="D163" s="122" t="s">
        <v>24</v>
      </c>
      <c r="E163" s="123">
        <f>E72</f>
        <v>200</v>
      </c>
      <c r="F163" s="123">
        <f>F72</f>
        <v>500</v>
      </c>
      <c r="G163" s="123">
        <f>G72</f>
        <v>1000</v>
      </c>
      <c r="H163" s="123">
        <f>H72</f>
        <v>1429.5</v>
      </c>
      <c r="I163" s="123">
        <f t="shared" si="83"/>
        <v>714.75</v>
      </c>
      <c r="J163" s="16">
        <f t="shared" si="84"/>
        <v>142.94999999999999</v>
      </c>
    </row>
    <row r="164" spans="1:10" s="14" customFormat="1" x14ac:dyDescent="0.25">
      <c r="A164" s="2"/>
      <c r="B164" s="2">
        <v>7</v>
      </c>
      <c r="C164" s="15"/>
      <c r="D164" s="15" t="s">
        <v>109</v>
      </c>
      <c r="E164" s="121">
        <f>SUM(E165)</f>
        <v>0</v>
      </c>
      <c r="F164" s="121">
        <f>SUM(F165)</f>
        <v>0</v>
      </c>
      <c r="G164" s="121">
        <f>SUM(G165)</f>
        <v>0</v>
      </c>
      <c r="H164" s="121">
        <f>SUM(H165)</f>
        <v>0</v>
      </c>
      <c r="I164" s="121">
        <f t="shared" si="83"/>
        <v>0</v>
      </c>
      <c r="J164" s="17">
        <f t="shared" si="84"/>
        <v>0</v>
      </c>
    </row>
    <row r="165" spans="1:10" x14ac:dyDescent="0.25">
      <c r="A165" s="3"/>
      <c r="B165" s="3"/>
      <c r="C165" s="122">
        <v>71</v>
      </c>
      <c r="D165" s="124" t="s">
        <v>86</v>
      </c>
      <c r="E165" s="123">
        <f>E66</f>
        <v>0</v>
      </c>
      <c r="F165" s="123">
        <f>F66</f>
        <v>0</v>
      </c>
      <c r="G165" s="123">
        <f>G66</f>
        <v>0</v>
      </c>
      <c r="H165" s="123">
        <f>H66</f>
        <v>0</v>
      </c>
      <c r="I165" s="123">
        <f t="shared" si="83"/>
        <v>0</v>
      </c>
      <c r="J165" s="16">
        <f t="shared" si="84"/>
        <v>0</v>
      </c>
    </row>
    <row r="166" spans="1:10" ht="13.5" customHeight="1" thickBot="1" x14ac:dyDescent="0.3">
      <c r="A166" s="125"/>
      <c r="B166" s="125"/>
      <c r="C166" s="126"/>
      <c r="D166" s="127"/>
      <c r="E166" s="128"/>
      <c r="F166" s="128"/>
      <c r="G166" s="128"/>
      <c r="H166" s="128"/>
      <c r="I166" s="128"/>
      <c r="J166" s="128"/>
    </row>
    <row r="167" spans="1:10" s="14" customFormat="1" x14ac:dyDescent="0.25">
      <c r="A167" s="113"/>
      <c r="B167" s="113"/>
      <c r="C167" s="129"/>
      <c r="D167" s="130" t="s">
        <v>110</v>
      </c>
      <c r="E167" s="131">
        <f>SUM(E168+E170+E172+E174+E176)</f>
        <v>406231.22</v>
      </c>
      <c r="F167" s="131">
        <f>SUM(F168+F170+F172+F174+F176)</f>
        <v>425000</v>
      </c>
      <c r="G167" s="131">
        <f>SUM(G168+G170+G172+G174+G176)</f>
        <v>455989.8</v>
      </c>
      <c r="H167" s="131">
        <f>SUM(H168+H170+H172+H174+H176)</f>
        <v>451436.91000000003</v>
      </c>
      <c r="I167" s="131">
        <f t="shared" ref="I167:I173" si="85">IF(H167&gt;0,H167/E167*100,0)</f>
        <v>111.12806888648295</v>
      </c>
      <c r="J167" s="36">
        <f t="shared" ref="J167:J177" si="86">IF(H167&gt;0,H167/G167*100,0)</f>
        <v>99.001536876482774</v>
      </c>
    </row>
    <row r="168" spans="1:10" s="14" customFormat="1" x14ac:dyDescent="0.25">
      <c r="A168" s="2"/>
      <c r="B168" s="2">
        <v>1</v>
      </c>
      <c r="C168" s="15"/>
      <c r="D168" s="15" t="s">
        <v>5</v>
      </c>
      <c r="E168" s="121">
        <f>SUM(E169)</f>
        <v>238961.73</v>
      </c>
      <c r="F168" s="121">
        <f>SUM(F169)</f>
        <v>234500</v>
      </c>
      <c r="G168" s="121">
        <f>SUM(G169)</f>
        <v>292657.8</v>
      </c>
      <c r="H168" s="121">
        <f>SUM(H169)</f>
        <v>290955.52000000002</v>
      </c>
      <c r="I168" s="121">
        <f t="shared" si="85"/>
        <v>121.75820789379119</v>
      </c>
      <c r="J168" s="17">
        <f t="shared" si="86"/>
        <v>99.418337730960886</v>
      </c>
    </row>
    <row r="169" spans="1:10" x14ac:dyDescent="0.25">
      <c r="A169" s="3"/>
      <c r="B169" s="3"/>
      <c r="C169" s="122">
        <v>11</v>
      </c>
      <c r="D169" s="122" t="s">
        <v>5</v>
      </c>
      <c r="E169" s="123">
        <f>E95+E132+E137+E147</f>
        <v>238961.73</v>
      </c>
      <c r="F169" s="123">
        <f>F95+F132+F137+F147</f>
        <v>234500</v>
      </c>
      <c r="G169" s="123">
        <f>G95+G132+G137+G147</f>
        <v>292657.8</v>
      </c>
      <c r="H169" s="123">
        <f>H95+H132+H137+H147</f>
        <v>290955.52000000002</v>
      </c>
      <c r="I169" s="123">
        <f t="shared" si="85"/>
        <v>121.75820789379119</v>
      </c>
      <c r="J169" s="16">
        <f t="shared" si="86"/>
        <v>99.418337730960886</v>
      </c>
    </row>
    <row r="170" spans="1:10" s="14" customFormat="1" x14ac:dyDescent="0.25">
      <c r="A170" s="2"/>
      <c r="B170" s="2">
        <v>4</v>
      </c>
      <c r="C170" s="15"/>
      <c r="D170" s="15" t="s">
        <v>107</v>
      </c>
      <c r="E170" s="121">
        <f>SUM(E171)</f>
        <v>86769.489999999991</v>
      </c>
      <c r="F170" s="121">
        <f>SUM(F171)</f>
        <v>95000</v>
      </c>
      <c r="G170" s="121">
        <f>SUM(G171)</f>
        <v>100232</v>
      </c>
      <c r="H170" s="121">
        <f>SUM(H171)</f>
        <v>96652.39</v>
      </c>
      <c r="I170" s="121">
        <f t="shared" si="85"/>
        <v>111.3898329931408</v>
      </c>
      <c r="J170" s="17">
        <f t="shared" si="86"/>
        <v>96.428675472902867</v>
      </c>
    </row>
    <row r="171" spans="1:10" x14ac:dyDescent="0.25">
      <c r="A171" s="3"/>
      <c r="B171" s="3"/>
      <c r="C171" s="122">
        <v>43</v>
      </c>
      <c r="D171" s="122" t="s">
        <v>22</v>
      </c>
      <c r="E171" s="123">
        <f>E96+E133+E138+E148</f>
        <v>86769.489999999991</v>
      </c>
      <c r="F171" s="123">
        <f>F96+F133+F138+F148</f>
        <v>95000</v>
      </c>
      <c r="G171" s="123">
        <f>G96+G133+G138+G148</f>
        <v>100232</v>
      </c>
      <c r="H171" s="123">
        <f>H96+H133+H138+H148</f>
        <v>96652.39</v>
      </c>
      <c r="I171" s="123">
        <f t="shared" si="85"/>
        <v>111.3898329931408</v>
      </c>
      <c r="J171" s="16">
        <f t="shared" si="86"/>
        <v>96.428675472902867</v>
      </c>
    </row>
    <row r="172" spans="1:10" s="14" customFormat="1" x14ac:dyDescent="0.25">
      <c r="A172" s="2"/>
      <c r="B172" s="2">
        <v>5</v>
      </c>
      <c r="C172" s="15"/>
      <c r="D172" s="15" t="s">
        <v>108</v>
      </c>
      <c r="E172" s="121">
        <f>SUM(E173)</f>
        <v>80500</v>
      </c>
      <c r="F172" s="121">
        <f>SUM(F173)</f>
        <v>95000</v>
      </c>
      <c r="G172" s="121">
        <f>SUM(G173)</f>
        <v>62100</v>
      </c>
      <c r="H172" s="121">
        <f>SUM(H173)</f>
        <v>62400</v>
      </c>
      <c r="I172" s="121">
        <f t="shared" si="85"/>
        <v>77.515527950310556</v>
      </c>
      <c r="J172" s="17">
        <f t="shared" si="86"/>
        <v>100.48309178743962</v>
      </c>
    </row>
    <row r="173" spans="1:10" x14ac:dyDescent="0.25">
      <c r="A173" s="3"/>
      <c r="B173" s="3"/>
      <c r="C173" s="122">
        <v>52</v>
      </c>
      <c r="D173" s="122" t="s">
        <v>21</v>
      </c>
      <c r="E173" s="123">
        <f>E97+E149</f>
        <v>80500</v>
      </c>
      <c r="F173" s="123">
        <f>F97+F149</f>
        <v>95000</v>
      </c>
      <c r="G173" s="123">
        <f>G97+G149</f>
        <v>62100</v>
      </c>
      <c r="H173" s="123">
        <f>H97+H149</f>
        <v>62400</v>
      </c>
      <c r="I173" s="123">
        <f t="shared" si="85"/>
        <v>77.515527950310556</v>
      </c>
      <c r="J173" s="16">
        <f t="shared" si="86"/>
        <v>100.48309178743962</v>
      </c>
    </row>
    <row r="174" spans="1:10" s="14" customFormat="1" x14ac:dyDescent="0.25">
      <c r="A174" s="2"/>
      <c r="B174" s="2">
        <v>6</v>
      </c>
      <c r="C174" s="15"/>
      <c r="D174" s="15" t="s">
        <v>24</v>
      </c>
      <c r="E174" s="121">
        <f>SUM(E175)</f>
        <v>0</v>
      </c>
      <c r="F174" s="121">
        <f>SUM(F175)</f>
        <v>500</v>
      </c>
      <c r="G174" s="121">
        <f>SUM(G175)</f>
        <v>1000</v>
      </c>
      <c r="H174" s="121">
        <f>SUM(H175)</f>
        <v>1429</v>
      </c>
      <c r="I174" s="121">
        <v>0</v>
      </c>
      <c r="J174" s="17">
        <f t="shared" si="86"/>
        <v>142.9</v>
      </c>
    </row>
    <row r="175" spans="1:10" x14ac:dyDescent="0.25">
      <c r="A175" s="3"/>
      <c r="B175" s="3"/>
      <c r="C175" s="122">
        <v>61</v>
      </c>
      <c r="D175" s="122" t="s">
        <v>24</v>
      </c>
      <c r="E175" s="123">
        <f>E134+E150</f>
        <v>0</v>
      </c>
      <c r="F175" s="123">
        <f>F134+F150</f>
        <v>500</v>
      </c>
      <c r="G175" s="123">
        <f>G134+G150</f>
        <v>1000</v>
      </c>
      <c r="H175" s="123">
        <f>H134+H150</f>
        <v>1429</v>
      </c>
      <c r="I175" s="123">
        <v>0</v>
      </c>
      <c r="J175" s="16">
        <f t="shared" si="86"/>
        <v>142.9</v>
      </c>
    </row>
    <row r="176" spans="1:10" s="14" customFormat="1" x14ac:dyDescent="0.25">
      <c r="A176" s="2"/>
      <c r="B176" s="2">
        <v>7</v>
      </c>
      <c r="C176" s="15"/>
      <c r="D176" s="15" t="s">
        <v>109</v>
      </c>
      <c r="E176" s="121">
        <f>SUM(E177)</f>
        <v>0</v>
      </c>
      <c r="F176" s="121">
        <f>SUM(F177)</f>
        <v>0</v>
      </c>
      <c r="G176" s="121">
        <f>SUM(G177)</f>
        <v>0</v>
      </c>
      <c r="H176" s="121">
        <f>SUM(H177)</f>
        <v>0</v>
      </c>
      <c r="I176" s="121">
        <f>IF(H176&gt;0,H176/E176*100,0)</f>
        <v>0</v>
      </c>
      <c r="J176" s="17">
        <f t="shared" si="86"/>
        <v>0</v>
      </c>
    </row>
    <row r="177" spans="1:10" x14ac:dyDescent="0.25">
      <c r="A177" s="3"/>
      <c r="B177" s="3"/>
      <c r="C177" s="122">
        <v>71</v>
      </c>
      <c r="D177" s="124" t="s">
        <v>86</v>
      </c>
      <c r="E177" s="123">
        <f>E99</f>
        <v>0</v>
      </c>
      <c r="F177" s="123">
        <f>F99</f>
        <v>0</v>
      </c>
      <c r="G177" s="123">
        <f>G99</f>
        <v>0</v>
      </c>
      <c r="H177" s="123">
        <f>H99</f>
        <v>0</v>
      </c>
      <c r="I177" s="123">
        <f>IF(H177&gt;0,H177/E177*100,0)</f>
        <v>0</v>
      </c>
      <c r="J177" s="16">
        <f t="shared" si="86"/>
        <v>0</v>
      </c>
    </row>
    <row r="178" spans="1:10" x14ac:dyDescent="0.25">
      <c r="A178" s="32"/>
      <c r="B178" s="32"/>
      <c r="C178" s="33"/>
      <c r="D178" s="33"/>
      <c r="E178" s="33"/>
      <c r="F178" s="33"/>
      <c r="G178" s="13"/>
      <c r="H178" s="13"/>
      <c r="I178" s="13"/>
      <c r="J178" s="13"/>
    </row>
    <row r="179" spans="1:10" ht="18.75" customHeight="1" x14ac:dyDescent="0.25">
      <c r="D179" s="297" t="s">
        <v>8</v>
      </c>
      <c r="E179" s="297"/>
      <c r="F179" s="297"/>
      <c r="G179" s="297"/>
      <c r="H179" s="297"/>
      <c r="I179" s="297"/>
      <c r="J179" s="297"/>
    </row>
    <row r="180" spans="1:10" ht="36" x14ac:dyDescent="0.25">
      <c r="D180" s="141" t="s">
        <v>97</v>
      </c>
      <c r="E180" s="249" t="s">
        <v>225</v>
      </c>
      <c r="F180" s="250" t="s">
        <v>226</v>
      </c>
      <c r="G180" s="250" t="s">
        <v>227</v>
      </c>
      <c r="H180" s="250" t="s">
        <v>228</v>
      </c>
      <c r="I180" s="250" t="s">
        <v>229</v>
      </c>
      <c r="J180" s="250" t="s">
        <v>230</v>
      </c>
    </row>
    <row r="181" spans="1:10" x14ac:dyDescent="0.25">
      <c r="D181" s="142">
        <v>1</v>
      </c>
      <c r="E181" s="142">
        <v>2</v>
      </c>
      <c r="F181" s="142">
        <v>3</v>
      </c>
      <c r="G181" s="142">
        <v>4</v>
      </c>
      <c r="H181" s="142">
        <v>5</v>
      </c>
      <c r="I181" s="142">
        <v>6</v>
      </c>
      <c r="J181" s="142">
        <v>7</v>
      </c>
    </row>
    <row r="182" spans="1:10" x14ac:dyDescent="0.25">
      <c r="D182" s="78" t="s">
        <v>9</v>
      </c>
      <c r="E182" s="19">
        <f t="shared" ref="E182:H184" si="87">SUM(E183)</f>
        <v>406231.22000000003</v>
      </c>
      <c r="F182" s="19">
        <f t="shared" si="87"/>
        <v>425000</v>
      </c>
      <c r="G182" s="19">
        <f t="shared" si="87"/>
        <v>455989.8</v>
      </c>
      <c r="H182" s="19">
        <f t="shared" si="87"/>
        <v>451436.91000000003</v>
      </c>
      <c r="I182" s="131">
        <f>IF(H182&gt;0,H182/E182*100,0)</f>
        <v>111.12806888648292</v>
      </c>
      <c r="J182" s="36">
        <f>IF(H182&gt;0,H182/G182*100,0)</f>
        <v>99.001536876482774</v>
      </c>
    </row>
    <row r="183" spans="1:10" x14ac:dyDescent="0.25">
      <c r="D183" s="2" t="s">
        <v>93</v>
      </c>
      <c r="E183" s="17">
        <f t="shared" si="87"/>
        <v>406231.22000000003</v>
      </c>
      <c r="F183" s="17">
        <f t="shared" si="87"/>
        <v>425000</v>
      </c>
      <c r="G183" s="17">
        <f t="shared" si="87"/>
        <v>455989.8</v>
      </c>
      <c r="H183" s="17">
        <f t="shared" si="87"/>
        <v>451436.91000000003</v>
      </c>
      <c r="I183" s="121">
        <f>IF(H183&gt;0,H183/E183*100,0)</f>
        <v>111.12806888648292</v>
      </c>
      <c r="J183" s="17">
        <f>IF(H183&gt;0,H183/G183*100,0)</f>
        <v>99.001536876482774</v>
      </c>
    </row>
    <row r="184" spans="1:10" x14ac:dyDescent="0.25">
      <c r="D184" s="5" t="s">
        <v>92</v>
      </c>
      <c r="E184" s="16">
        <f t="shared" si="87"/>
        <v>406231.22000000003</v>
      </c>
      <c r="F184" s="16">
        <f t="shared" si="87"/>
        <v>425000</v>
      </c>
      <c r="G184" s="16">
        <f t="shared" si="87"/>
        <v>455989.8</v>
      </c>
      <c r="H184" s="16">
        <f t="shared" si="87"/>
        <v>451436.91000000003</v>
      </c>
      <c r="I184" s="123">
        <f>IF(H184&gt;0,H184/E184*100,0)</f>
        <v>111.12806888648292</v>
      </c>
      <c r="J184" s="16">
        <f>IF(H184&gt;0,H184/G184*100,0)</f>
        <v>99.001536876482774</v>
      </c>
    </row>
    <row r="185" spans="1:10" x14ac:dyDescent="0.25">
      <c r="D185" s="4" t="s">
        <v>91</v>
      </c>
      <c r="E185" s="16">
        <f>SUM(E17)</f>
        <v>406231.22000000003</v>
      </c>
      <c r="F185" s="16">
        <f>SUM(F17)</f>
        <v>425000</v>
      </c>
      <c r="G185" s="16">
        <f>SUM(G17)</f>
        <v>455989.8</v>
      </c>
      <c r="H185" s="16">
        <f>SUM(H17)</f>
        <v>451436.91000000003</v>
      </c>
      <c r="I185" s="123">
        <f>IF(H185&gt;0,H185/E185*100,0)</f>
        <v>111.12806888648292</v>
      </c>
      <c r="J185" s="16">
        <f>IF(H185&gt;0,H185/G185*100,0)</f>
        <v>99.001536876482774</v>
      </c>
    </row>
    <row r="186" spans="1:10" x14ac:dyDescent="0.25">
      <c r="D186" s="12"/>
      <c r="E186" s="12"/>
      <c r="F186" s="12"/>
      <c r="G186" s="13"/>
      <c r="H186" s="13"/>
      <c r="I186" s="13"/>
      <c r="J186" s="13"/>
    </row>
    <row r="187" spans="1:10" ht="15.75" x14ac:dyDescent="0.25">
      <c r="A187" s="280" t="s">
        <v>128</v>
      </c>
      <c r="B187" s="281"/>
      <c r="C187" s="281"/>
      <c r="D187" s="281"/>
      <c r="E187" s="281"/>
      <c r="F187" s="281"/>
      <c r="G187" s="281"/>
      <c r="H187" s="281"/>
      <c r="I187" s="281"/>
      <c r="J187" s="281"/>
    </row>
    <row r="188" spans="1:10" ht="36" x14ac:dyDescent="0.25">
      <c r="A188" s="293" t="s">
        <v>132</v>
      </c>
      <c r="B188" s="294"/>
      <c r="C188" s="294"/>
      <c r="D188" s="295"/>
      <c r="E188" s="249" t="s">
        <v>225</v>
      </c>
      <c r="F188" s="250" t="s">
        <v>226</v>
      </c>
      <c r="G188" s="250" t="s">
        <v>227</v>
      </c>
      <c r="H188" s="250" t="s">
        <v>228</v>
      </c>
      <c r="I188" s="250" t="s">
        <v>229</v>
      </c>
      <c r="J188" s="250" t="s">
        <v>230</v>
      </c>
    </row>
    <row r="189" spans="1:10" x14ac:dyDescent="0.25">
      <c r="A189" s="277">
        <v>1</v>
      </c>
      <c r="B189" s="278"/>
      <c r="C189" s="278"/>
      <c r="D189" s="279"/>
      <c r="E189" s="246">
        <v>2</v>
      </c>
      <c r="F189" s="142">
        <v>3</v>
      </c>
      <c r="G189" s="142">
        <v>4</v>
      </c>
      <c r="H189" s="142">
        <v>5</v>
      </c>
      <c r="I189" s="142">
        <v>6</v>
      </c>
      <c r="J189" s="142">
        <v>7</v>
      </c>
    </row>
    <row r="190" spans="1:10" x14ac:dyDescent="0.25">
      <c r="A190" s="18">
        <v>8</v>
      </c>
      <c r="B190" s="18"/>
      <c r="C190" s="18"/>
      <c r="D190" s="18" t="s">
        <v>10</v>
      </c>
      <c r="E190" s="19">
        <f t="shared" ref="E190:J191" si="88">SUM(E191)</f>
        <v>0</v>
      </c>
      <c r="F190" s="19">
        <f t="shared" si="88"/>
        <v>0</v>
      </c>
      <c r="G190" s="19">
        <f t="shared" si="88"/>
        <v>0</v>
      </c>
      <c r="H190" s="19">
        <v>0</v>
      </c>
      <c r="I190" s="19">
        <v>0</v>
      </c>
      <c r="J190" s="19">
        <f t="shared" si="88"/>
        <v>0</v>
      </c>
    </row>
    <row r="191" spans="1:10" x14ac:dyDescent="0.25">
      <c r="A191" s="2"/>
      <c r="B191" s="3">
        <v>84</v>
      </c>
      <c r="C191" s="3"/>
      <c r="D191" s="3" t="s">
        <v>15</v>
      </c>
      <c r="E191" s="16">
        <f t="shared" si="88"/>
        <v>0</v>
      </c>
      <c r="F191" s="16">
        <f t="shared" si="88"/>
        <v>0</v>
      </c>
      <c r="G191" s="16">
        <f t="shared" si="88"/>
        <v>0</v>
      </c>
      <c r="H191" s="16">
        <v>0</v>
      </c>
      <c r="I191" s="16">
        <v>0</v>
      </c>
      <c r="J191" s="16">
        <f t="shared" si="88"/>
        <v>0</v>
      </c>
    </row>
    <row r="192" spans="1:10" x14ac:dyDescent="0.25">
      <c r="A192" s="31"/>
      <c r="B192" s="203"/>
      <c r="C192" s="198">
        <v>81</v>
      </c>
      <c r="D192" s="199" t="s">
        <v>16</v>
      </c>
      <c r="E192" s="214">
        <v>0</v>
      </c>
      <c r="F192" s="214">
        <v>0</v>
      </c>
      <c r="G192" s="214">
        <v>0</v>
      </c>
      <c r="H192" s="214">
        <v>0</v>
      </c>
      <c r="I192" s="214">
        <v>0</v>
      </c>
      <c r="J192" s="214">
        <v>0</v>
      </c>
    </row>
    <row r="193" spans="1:10" x14ac:dyDescent="0.25">
      <c r="A193" s="27">
        <v>5</v>
      </c>
      <c r="B193" s="27"/>
      <c r="C193" s="27"/>
      <c r="D193" s="28" t="s">
        <v>11</v>
      </c>
      <c r="E193" s="19">
        <f t="shared" ref="E193:J194" si="89">SUM(E194)</f>
        <v>0</v>
      </c>
      <c r="F193" s="19">
        <f t="shared" si="89"/>
        <v>0</v>
      </c>
      <c r="G193" s="19">
        <f t="shared" si="89"/>
        <v>0</v>
      </c>
      <c r="H193" s="19">
        <v>0</v>
      </c>
      <c r="I193" s="19">
        <v>0</v>
      </c>
      <c r="J193" s="19">
        <f t="shared" si="89"/>
        <v>0</v>
      </c>
    </row>
    <row r="194" spans="1:10" x14ac:dyDescent="0.25">
      <c r="A194" s="3"/>
      <c r="B194" s="3">
        <v>54</v>
      </c>
      <c r="C194" s="3"/>
      <c r="D194" s="10" t="s">
        <v>17</v>
      </c>
      <c r="E194" s="16">
        <f t="shared" si="89"/>
        <v>0</v>
      </c>
      <c r="F194" s="16">
        <f t="shared" si="89"/>
        <v>0</v>
      </c>
      <c r="G194" s="16">
        <f t="shared" si="89"/>
        <v>0</v>
      </c>
      <c r="H194" s="16">
        <v>0</v>
      </c>
      <c r="I194" s="16">
        <v>0</v>
      </c>
      <c r="J194" s="16">
        <f t="shared" si="89"/>
        <v>0</v>
      </c>
    </row>
    <row r="195" spans="1:10" x14ac:dyDescent="0.25">
      <c r="A195" s="29"/>
      <c r="B195" s="215"/>
      <c r="C195" s="178">
        <v>11</v>
      </c>
      <c r="D195" s="178" t="s">
        <v>5</v>
      </c>
      <c r="E195" s="216">
        <v>0</v>
      </c>
      <c r="F195" s="216">
        <v>0</v>
      </c>
      <c r="G195" s="216">
        <v>0</v>
      </c>
      <c r="H195" s="216">
        <v>0</v>
      </c>
      <c r="I195" s="216">
        <v>0</v>
      </c>
      <c r="J195" s="216">
        <v>0</v>
      </c>
    </row>
    <row r="197" spans="1:10" ht="15.75" x14ac:dyDescent="0.25">
      <c r="A197" s="280" t="s">
        <v>12</v>
      </c>
      <c r="B197" s="281"/>
      <c r="C197" s="281"/>
      <c r="D197" s="281"/>
      <c r="E197" s="281"/>
      <c r="F197" s="281"/>
      <c r="G197" s="281"/>
      <c r="H197" s="281"/>
      <c r="I197" s="281"/>
      <c r="J197" s="281"/>
    </row>
    <row r="198" spans="1:10" ht="15.75" x14ac:dyDescent="0.25">
      <c r="A198" s="297" t="s">
        <v>111</v>
      </c>
      <c r="B198" s="297"/>
      <c r="C198" s="297"/>
      <c r="D198" s="297"/>
      <c r="E198" s="297"/>
      <c r="F198" s="297"/>
      <c r="G198" s="297"/>
      <c r="H198" s="297"/>
      <c r="I198" s="297"/>
      <c r="J198" s="297"/>
    </row>
    <row r="199" spans="1:10" ht="25.5" customHeight="1" x14ac:dyDescent="0.25">
      <c r="A199" s="316" t="s">
        <v>98</v>
      </c>
      <c r="B199" s="317"/>
      <c r="C199" s="317"/>
      <c r="D199" s="317"/>
      <c r="E199" s="272" t="s">
        <v>225</v>
      </c>
      <c r="F199" s="250" t="s">
        <v>226</v>
      </c>
      <c r="G199" s="250" t="s">
        <v>227</v>
      </c>
      <c r="H199" s="250" t="s">
        <v>228</v>
      </c>
      <c r="I199" s="250" t="s">
        <v>229</v>
      </c>
      <c r="J199" s="250" t="s">
        <v>230</v>
      </c>
    </row>
    <row r="200" spans="1:10" x14ac:dyDescent="0.25">
      <c r="A200" s="277">
        <v>1</v>
      </c>
      <c r="B200" s="278"/>
      <c r="C200" s="278"/>
      <c r="D200" s="278"/>
      <c r="E200" s="142">
        <v>2</v>
      </c>
      <c r="F200" s="142">
        <v>3</v>
      </c>
      <c r="G200" s="142">
        <v>4</v>
      </c>
      <c r="H200" s="142">
        <v>5</v>
      </c>
      <c r="I200" s="142">
        <v>6</v>
      </c>
      <c r="J200" s="142">
        <v>7</v>
      </c>
    </row>
    <row r="201" spans="1:10" x14ac:dyDescent="0.25">
      <c r="A201" s="307" t="s">
        <v>47</v>
      </c>
      <c r="B201" s="308"/>
      <c r="C201" s="309"/>
      <c r="D201" s="104" t="s">
        <v>102</v>
      </c>
      <c r="E201" s="120">
        <f t="shared" ref="E201:H201" si="90">SUM(E202)</f>
        <v>406231.22</v>
      </c>
      <c r="F201" s="120">
        <f t="shared" si="90"/>
        <v>425000</v>
      </c>
      <c r="G201" s="120">
        <f t="shared" si="90"/>
        <v>455989.8</v>
      </c>
      <c r="H201" s="120">
        <f t="shared" si="90"/>
        <v>451436.91000000003</v>
      </c>
      <c r="I201" s="131">
        <f>IF(H201&gt;0,H201/E201*100,0)</f>
        <v>111.12806888648295</v>
      </c>
      <c r="J201" s="36">
        <f>IF(H201&gt;0,H201/G201*100,0)</f>
        <v>99.001536876482774</v>
      </c>
    </row>
    <row r="202" spans="1:10" ht="15.75" thickBot="1" x14ac:dyDescent="0.3">
      <c r="A202" s="313" t="s">
        <v>84</v>
      </c>
      <c r="B202" s="314"/>
      <c r="C202" s="315"/>
      <c r="D202" s="81" t="s">
        <v>46</v>
      </c>
      <c r="E202" s="97">
        <f>SUM(E203+E254+E359+E369+E379+E397+E433)</f>
        <v>406231.22</v>
      </c>
      <c r="F202" s="97">
        <f>SUM(F203+F254+F359+F369+F379+F397+F433)</f>
        <v>425000</v>
      </c>
      <c r="G202" s="97">
        <f>SUM(G203+G254+G359+G369+G379+G397+G433)</f>
        <v>455989.8</v>
      </c>
      <c r="H202" s="97">
        <f>SUM(H203+H254+H359+H369+H379+H397+H433)</f>
        <v>451436.91000000003</v>
      </c>
      <c r="I202" s="97">
        <f>IF(H202&gt;0,H202/E202*100,0)</f>
        <v>111.12806888648295</v>
      </c>
      <c r="J202" s="189">
        <f>IF(H202&gt;0,H202/G202*100,0)</f>
        <v>99.001536876482774</v>
      </c>
    </row>
    <row r="203" spans="1:10" s="98" customFormat="1" x14ac:dyDescent="0.25">
      <c r="A203" s="310" t="s">
        <v>67</v>
      </c>
      <c r="B203" s="311"/>
      <c r="C203" s="312"/>
      <c r="D203" s="217" t="s">
        <v>5</v>
      </c>
      <c r="E203" s="218">
        <f t="shared" ref="E203:H203" si="91">SUM(E204)</f>
        <v>236586.23</v>
      </c>
      <c r="F203" s="218">
        <f t="shared" si="91"/>
        <v>231000</v>
      </c>
      <c r="G203" s="218">
        <f t="shared" si="91"/>
        <v>289157.8</v>
      </c>
      <c r="H203" s="218">
        <f t="shared" si="91"/>
        <v>288548.37</v>
      </c>
      <c r="I203" s="259">
        <f t="shared" ref="I203" si="92">IF(H203&gt;0,H203/E203*100,0)</f>
        <v>121.96329854024049</v>
      </c>
      <c r="J203" s="260">
        <f t="shared" ref="J203" si="93">IF(H203&gt;0,H203/G203*100,0)</f>
        <v>99.789239647002432</v>
      </c>
    </row>
    <row r="204" spans="1:10" s="14" customFormat="1" x14ac:dyDescent="0.25">
      <c r="A204" s="307">
        <v>3</v>
      </c>
      <c r="B204" s="308"/>
      <c r="C204" s="309"/>
      <c r="D204" s="80" t="s">
        <v>6</v>
      </c>
      <c r="E204" s="120">
        <f>SUM(E205+E219+E251)</f>
        <v>236586.23</v>
      </c>
      <c r="F204" s="120">
        <f>SUM(F205+F219+F251)</f>
        <v>231000</v>
      </c>
      <c r="G204" s="120">
        <f>SUM(G205+G219+G251)</f>
        <v>289157.8</v>
      </c>
      <c r="H204" s="120">
        <f>SUM(H205+H219+H251)</f>
        <v>288548.37</v>
      </c>
      <c r="I204" s="121">
        <f t="shared" ref="I204:I214" si="94">IF(H204&gt;0,H204/E204*100,0)</f>
        <v>121.96329854024049</v>
      </c>
      <c r="J204" s="17">
        <f t="shared" ref="J204:J214" si="95">IF(H204&gt;0,H204/G204*100,0)</f>
        <v>99.789239647002432</v>
      </c>
    </row>
    <row r="205" spans="1:10" s="50" customFormat="1" x14ac:dyDescent="0.25">
      <c r="A205" s="47">
        <v>31</v>
      </c>
      <c r="B205" s="48"/>
      <c r="C205" s="49"/>
      <c r="D205" s="82" t="s">
        <v>7</v>
      </c>
      <c r="E205" s="153">
        <f>SUM(E206+E209+E216)</f>
        <v>235821.24000000002</v>
      </c>
      <c r="F205" s="153">
        <f>SUM(F206+F209+F216)</f>
        <v>230000</v>
      </c>
      <c r="G205" s="153">
        <f>SUM(G206+G209+G216)</f>
        <v>288157.8</v>
      </c>
      <c r="H205" s="153">
        <f>SUM(H206+H209+H216)</f>
        <v>287576.26</v>
      </c>
      <c r="I205" s="121">
        <f t="shared" si="94"/>
        <v>121.94671692846666</v>
      </c>
      <c r="J205" s="17">
        <f t="shared" si="95"/>
        <v>99.798186965613993</v>
      </c>
    </row>
    <row r="206" spans="1:10" s="14" customFormat="1" x14ac:dyDescent="0.25">
      <c r="A206" s="37"/>
      <c r="B206" s="38">
        <v>311</v>
      </c>
      <c r="C206" s="39"/>
      <c r="D206" s="83" t="s">
        <v>26</v>
      </c>
      <c r="E206" s="121">
        <f t="shared" ref="E206:H206" si="96">SUM(E207)</f>
        <v>192687.35</v>
      </c>
      <c r="F206" s="121">
        <f t="shared" si="96"/>
        <v>190000</v>
      </c>
      <c r="G206" s="121">
        <f t="shared" si="96"/>
        <v>233000</v>
      </c>
      <c r="H206" s="121">
        <f t="shared" si="96"/>
        <v>230124.83</v>
      </c>
      <c r="I206" s="121">
        <f t="shared" si="94"/>
        <v>119.42913221859139</v>
      </c>
      <c r="J206" s="17">
        <f t="shared" si="95"/>
        <v>98.76602145922746</v>
      </c>
    </row>
    <row r="207" spans="1:10" x14ac:dyDescent="0.25">
      <c r="A207" s="22"/>
      <c r="B207" s="92">
        <v>3111</v>
      </c>
      <c r="C207" s="53"/>
      <c r="D207" s="84" t="s">
        <v>202</v>
      </c>
      <c r="E207" s="55">
        <f>SUM(E208)</f>
        <v>192687.35</v>
      </c>
      <c r="F207" s="55">
        <f>SUM(F208)</f>
        <v>190000</v>
      </c>
      <c r="G207" s="55">
        <f>SUM(G208)</f>
        <v>233000</v>
      </c>
      <c r="H207" s="55">
        <f>SUM(H208)</f>
        <v>230124.83</v>
      </c>
      <c r="I207" s="254">
        <f t="shared" si="94"/>
        <v>119.42913221859139</v>
      </c>
      <c r="J207" s="254">
        <f t="shared" si="95"/>
        <v>98.76602145922746</v>
      </c>
    </row>
    <row r="208" spans="1:10" x14ac:dyDescent="0.25">
      <c r="A208" s="22"/>
      <c r="B208" s="23"/>
      <c r="C208" s="172">
        <v>31111</v>
      </c>
      <c r="D208" s="165" t="s">
        <v>137</v>
      </c>
      <c r="E208" s="162">
        <v>192687.35</v>
      </c>
      <c r="F208" s="162">
        <v>190000</v>
      </c>
      <c r="G208" s="162">
        <v>233000</v>
      </c>
      <c r="H208" s="162">
        <v>230124.83</v>
      </c>
      <c r="I208" s="252">
        <f t="shared" si="94"/>
        <v>119.42913221859139</v>
      </c>
      <c r="J208" s="252">
        <f t="shared" si="95"/>
        <v>98.76602145922746</v>
      </c>
    </row>
    <row r="209" spans="1:10" s="14" customFormat="1" x14ac:dyDescent="0.25">
      <c r="A209" s="37"/>
      <c r="B209" s="38">
        <v>312</v>
      </c>
      <c r="C209" s="39"/>
      <c r="D209" s="83" t="s">
        <v>27</v>
      </c>
      <c r="E209" s="121">
        <f t="shared" ref="E209:H209" si="97">SUM(E210)</f>
        <v>16133.890000000001</v>
      </c>
      <c r="F209" s="121">
        <f t="shared" si="97"/>
        <v>14000</v>
      </c>
      <c r="G209" s="121">
        <f t="shared" si="97"/>
        <v>15157.8</v>
      </c>
      <c r="H209" s="121">
        <f t="shared" si="97"/>
        <v>23780</v>
      </c>
      <c r="I209" s="121">
        <f t="shared" si="94"/>
        <v>147.39160859532325</v>
      </c>
      <c r="J209" s="17">
        <f t="shared" si="95"/>
        <v>156.88292496272547</v>
      </c>
    </row>
    <row r="210" spans="1:10" x14ac:dyDescent="0.25">
      <c r="A210" s="22"/>
      <c r="B210" s="92">
        <v>3121</v>
      </c>
      <c r="C210" s="53"/>
      <c r="D210" s="84" t="s">
        <v>29</v>
      </c>
      <c r="E210" s="55">
        <f>SUM(E211:E215)</f>
        <v>16133.890000000001</v>
      </c>
      <c r="F210" s="55">
        <f>SUM(F211:F215)</f>
        <v>14000</v>
      </c>
      <c r="G210" s="55">
        <f>SUM(G211:G215)</f>
        <v>15157.8</v>
      </c>
      <c r="H210" s="55">
        <f>SUM(H211:H215)</f>
        <v>23780</v>
      </c>
      <c r="I210" s="254">
        <f t="shared" si="94"/>
        <v>147.39160859532325</v>
      </c>
      <c r="J210" s="254">
        <f t="shared" si="95"/>
        <v>156.88292496272547</v>
      </c>
    </row>
    <row r="211" spans="1:10" x14ac:dyDescent="0.25">
      <c r="A211" s="22"/>
      <c r="B211" s="23"/>
      <c r="C211" s="172">
        <v>31212</v>
      </c>
      <c r="D211" s="165" t="s">
        <v>203</v>
      </c>
      <c r="E211" s="162">
        <v>672.72</v>
      </c>
      <c r="F211" s="162">
        <v>1000</v>
      </c>
      <c r="G211" s="162">
        <v>1000</v>
      </c>
      <c r="H211" s="162">
        <v>950</v>
      </c>
      <c r="I211" s="252">
        <f t="shared" si="94"/>
        <v>141.21774289451778</v>
      </c>
      <c r="J211" s="252">
        <f t="shared" si="95"/>
        <v>95</v>
      </c>
    </row>
    <row r="212" spans="1:10" x14ac:dyDescent="0.25">
      <c r="A212" s="22"/>
      <c r="B212" s="23"/>
      <c r="C212" s="172">
        <v>31213</v>
      </c>
      <c r="D212" s="165" t="s">
        <v>204</v>
      </c>
      <c r="E212" s="162">
        <v>1430</v>
      </c>
      <c r="F212" s="162">
        <v>1500</v>
      </c>
      <c r="G212" s="162">
        <v>1500</v>
      </c>
      <c r="H212" s="162">
        <v>1680</v>
      </c>
      <c r="I212" s="252">
        <f t="shared" si="94"/>
        <v>117.48251748251748</v>
      </c>
      <c r="J212" s="252">
        <f t="shared" si="95"/>
        <v>112.00000000000001</v>
      </c>
    </row>
    <row r="213" spans="1:10" x14ac:dyDescent="0.25">
      <c r="A213" s="22"/>
      <c r="B213" s="23"/>
      <c r="C213" s="172">
        <v>31215</v>
      </c>
      <c r="D213" s="165" t="s">
        <v>205</v>
      </c>
      <c r="E213" s="162">
        <v>2241.7199999999998</v>
      </c>
      <c r="F213" s="162">
        <v>1200</v>
      </c>
      <c r="G213" s="162">
        <v>2357.8000000000002</v>
      </c>
      <c r="H213" s="162">
        <v>2400</v>
      </c>
      <c r="I213" s="252">
        <f t="shared" si="94"/>
        <v>107.06064985814466</v>
      </c>
      <c r="J213" s="252">
        <f t="shared" si="95"/>
        <v>101.78980405462718</v>
      </c>
    </row>
    <row r="214" spans="1:10" x14ac:dyDescent="0.25">
      <c r="A214" s="22"/>
      <c r="B214" s="23"/>
      <c r="C214" s="172">
        <v>31216</v>
      </c>
      <c r="D214" s="165" t="s">
        <v>219</v>
      </c>
      <c r="E214" s="162">
        <v>11789.45</v>
      </c>
      <c r="F214" s="162">
        <v>10300</v>
      </c>
      <c r="G214" s="162">
        <v>10300</v>
      </c>
      <c r="H214" s="162">
        <v>12650</v>
      </c>
      <c r="I214" s="252">
        <f t="shared" si="94"/>
        <v>107.2993226995322</v>
      </c>
      <c r="J214" s="252">
        <f t="shared" si="95"/>
        <v>122.81553398058252</v>
      </c>
    </row>
    <row r="215" spans="1:10" x14ac:dyDescent="0.25">
      <c r="A215" s="22"/>
      <c r="B215" s="23"/>
      <c r="C215" s="172">
        <v>31219</v>
      </c>
      <c r="D215" s="165" t="s">
        <v>206</v>
      </c>
      <c r="E215" s="162">
        <v>0</v>
      </c>
      <c r="F215" s="162">
        <v>0</v>
      </c>
      <c r="G215" s="162">
        <v>0</v>
      </c>
      <c r="H215" s="162">
        <v>6100</v>
      </c>
      <c r="I215" s="252">
        <v>0</v>
      </c>
      <c r="J215" s="252">
        <v>0</v>
      </c>
    </row>
    <row r="216" spans="1:10" s="14" customFormat="1" x14ac:dyDescent="0.25">
      <c r="A216" s="37"/>
      <c r="B216" s="38">
        <v>313</v>
      </c>
      <c r="C216" s="39"/>
      <c r="D216" s="83" t="s">
        <v>30</v>
      </c>
      <c r="E216" s="121">
        <f t="shared" ref="E216:H216" si="98">SUM(E217)</f>
        <v>27000</v>
      </c>
      <c r="F216" s="121">
        <f t="shared" si="98"/>
        <v>26000</v>
      </c>
      <c r="G216" s="121">
        <f t="shared" si="98"/>
        <v>40000</v>
      </c>
      <c r="H216" s="121">
        <f t="shared" si="98"/>
        <v>33671.43</v>
      </c>
      <c r="I216" s="121">
        <f>IF(H216&gt;0,H216/E216*100,0)</f>
        <v>124.709</v>
      </c>
      <c r="J216" s="17">
        <f>IF(H216&gt;0,H216/G216*100,0)</f>
        <v>84.178574999999995</v>
      </c>
    </row>
    <row r="217" spans="1:10" x14ac:dyDescent="0.25">
      <c r="A217" s="22"/>
      <c r="B217" s="92">
        <v>3132</v>
      </c>
      <c r="C217" s="53"/>
      <c r="D217" s="84" t="s">
        <v>31</v>
      </c>
      <c r="E217" s="55">
        <f>SUM(E218)</f>
        <v>27000</v>
      </c>
      <c r="F217" s="55">
        <f>SUM(F218)</f>
        <v>26000</v>
      </c>
      <c r="G217" s="55">
        <f>SUM(G218)</f>
        <v>40000</v>
      </c>
      <c r="H217" s="55">
        <f>SUM(H218)</f>
        <v>33671.43</v>
      </c>
      <c r="I217" s="254">
        <f>IF(H217&gt;0,H217/E217*100,0)</f>
        <v>124.709</v>
      </c>
      <c r="J217" s="254">
        <f>IF(H217&gt;0,H217/G217*100,0)</f>
        <v>84.178574999999995</v>
      </c>
    </row>
    <row r="218" spans="1:10" x14ac:dyDescent="0.25">
      <c r="A218" s="156"/>
      <c r="B218" s="157"/>
      <c r="C218" s="169">
        <v>31321</v>
      </c>
      <c r="D218" s="165" t="s">
        <v>31</v>
      </c>
      <c r="E218" s="171">
        <v>27000</v>
      </c>
      <c r="F218" s="171">
        <v>26000</v>
      </c>
      <c r="G218" s="171">
        <v>40000</v>
      </c>
      <c r="H218" s="171">
        <v>33671.43</v>
      </c>
      <c r="I218" s="252">
        <f>IF(H218&gt;0,H218/E218*100,0)</f>
        <v>124.709</v>
      </c>
      <c r="J218" s="252">
        <f>IF(H218&gt;0,H218/G218*100,0)</f>
        <v>84.178574999999995</v>
      </c>
    </row>
    <row r="219" spans="1:10" s="50" customFormat="1" hidden="1" x14ac:dyDescent="0.25">
      <c r="A219" s="149">
        <v>32</v>
      </c>
      <c r="B219" s="108"/>
      <c r="C219" s="109"/>
      <c r="D219" s="110" t="s">
        <v>14</v>
      </c>
      <c r="E219" s="154">
        <f>SUM(E220+E225+E232+E242+E244)</f>
        <v>0</v>
      </c>
      <c r="F219" s="154">
        <f>SUM(F220+F225+F232+F242+F244)</f>
        <v>0</v>
      </c>
      <c r="G219" s="154">
        <f>SUM(G220+G225+G232+G242+G244)</f>
        <v>0</v>
      </c>
      <c r="H219" s="154">
        <f>SUM(H220+H225+H232+H242+H244)</f>
        <v>0</v>
      </c>
      <c r="I219" s="111"/>
      <c r="J219" s="111"/>
    </row>
    <row r="220" spans="1:10" s="14" customFormat="1" hidden="1" x14ac:dyDescent="0.25">
      <c r="A220" s="37"/>
      <c r="B220" s="38">
        <v>321</v>
      </c>
      <c r="C220" s="39"/>
      <c r="D220" s="83" t="s">
        <v>33</v>
      </c>
      <c r="E220" s="121">
        <f t="shared" ref="E220:F220" si="99">SUM(E221:E224)</f>
        <v>0</v>
      </c>
      <c r="F220" s="121">
        <f t="shared" si="99"/>
        <v>0</v>
      </c>
      <c r="G220" s="121">
        <f t="shared" ref="G220:H220" si="100">SUM(G221:G224)</f>
        <v>0</v>
      </c>
      <c r="H220" s="121">
        <f t="shared" si="100"/>
        <v>0</v>
      </c>
      <c r="I220" s="17"/>
      <c r="J220" s="17"/>
    </row>
    <row r="221" spans="1:10" hidden="1" x14ac:dyDescent="0.25">
      <c r="A221" s="22"/>
      <c r="B221" s="23"/>
      <c r="C221" s="53">
        <v>3211</v>
      </c>
      <c r="D221" s="84" t="s">
        <v>34</v>
      </c>
      <c r="E221" s="55"/>
      <c r="F221" s="55"/>
      <c r="G221" s="55"/>
      <c r="H221" s="55"/>
      <c r="I221" s="55"/>
      <c r="J221" s="55"/>
    </row>
    <row r="222" spans="1:10" hidden="1" x14ac:dyDescent="0.25">
      <c r="A222" s="22"/>
      <c r="B222" s="23"/>
      <c r="C222" s="53">
        <v>3212</v>
      </c>
      <c r="D222" s="84" t="s">
        <v>35</v>
      </c>
      <c r="E222" s="55"/>
      <c r="F222" s="55"/>
      <c r="G222" s="55"/>
      <c r="H222" s="55"/>
      <c r="I222" s="55"/>
      <c r="J222" s="55"/>
    </row>
    <row r="223" spans="1:10" hidden="1" x14ac:dyDescent="0.25">
      <c r="A223" s="22"/>
      <c r="B223" s="23"/>
      <c r="C223" s="53">
        <v>3213</v>
      </c>
      <c r="D223" s="132" t="s">
        <v>36</v>
      </c>
      <c r="E223" s="55"/>
      <c r="F223" s="55"/>
      <c r="G223" s="55"/>
      <c r="H223" s="55"/>
      <c r="I223" s="55"/>
      <c r="J223" s="55"/>
    </row>
    <row r="224" spans="1:10" hidden="1" x14ac:dyDescent="0.25">
      <c r="A224" s="22"/>
      <c r="B224" s="23"/>
      <c r="C224" s="53">
        <v>3214</v>
      </c>
      <c r="D224" s="132" t="s">
        <v>37</v>
      </c>
      <c r="E224" s="55"/>
      <c r="F224" s="55"/>
      <c r="G224" s="55"/>
      <c r="H224" s="55"/>
      <c r="I224" s="55"/>
      <c r="J224" s="55"/>
    </row>
    <row r="225" spans="1:10" s="14" customFormat="1" hidden="1" x14ac:dyDescent="0.25">
      <c r="A225" s="37"/>
      <c r="B225" s="38">
        <v>322</v>
      </c>
      <c r="C225" s="39"/>
      <c r="D225" s="133" t="s">
        <v>38</v>
      </c>
      <c r="E225" s="121">
        <f t="shared" ref="E225:F225" si="101">SUM(E226:E231)</f>
        <v>0</v>
      </c>
      <c r="F225" s="121">
        <f t="shared" si="101"/>
        <v>0</v>
      </c>
      <c r="G225" s="121">
        <f t="shared" ref="G225:H225" si="102">SUM(G226:G231)</f>
        <v>0</v>
      </c>
      <c r="H225" s="121">
        <f t="shared" si="102"/>
        <v>0</v>
      </c>
      <c r="I225" s="17"/>
      <c r="J225" s="17"/>
    </row>
    <row r="226" spans="1:10" hidden="1" x14ac:dyDescent="0.25">
      <c r="A226" s="22"/>
      <c r="B226" s="23"/>
      <c r="C226" s="53">
        <v>3221</v>
      </c>
      <c r="D226" s="132" t="s">
        <v>39</v>
      </c>
      <c r="E226" s="55"/>
      <c r="F226" s="55"/>
      <c r="G226" s="55"/>
      <c r="H226" s="55"/>
      <c r="I226" s="55"/>
      <c r="J226" s="55"/>
    </row>
    <row r="227" spans="1:10" hidden="1" x14ac:dyDescent="0.25">
      <c r="A227" s="22"/>
      <c r="B227" s="23"/>
      <c r="C227" s="53">
        <v>3222</v>
      </c>
      <c r="D227" s="132" t="s">
        <v>40</v>
      </c>
      <c r="E227" s="55"/>
      <c r="F227" s="55"/>
      <c r="G227" s="55"/>
      <c r="H227" s="55"/>
      <c r="I227" s="55"/>
      <c r="J227" s="55"/>
    </row>
    <row r="228" spans="1:10" hidden="1" x14ac:dyDescent="0.25">
      <c r="A228" s="22"/>
      <c r="B228" s="23"/>
      <c r="C228" s="53">
        <v>3223</v>
      </c>
      <c r="D228" s="132" t="s">
        <v>41</v>
      </c>
      <c r="E228" s="55"/>
      <c r="F228" s="55"/>
      <c r="G228" s="55"/>
      <c r="H228" s="55"/>
      <c r="I228" s="55"/>
      <c r="J228" s="55"/>
    </row>
    <row r="229" spans="1:10" hidden="1" x14ac:dyDescent="0.25">
      <c r="A229" s="22"/>
      <c r="B229" s="23"/>
      <c r="C229" s="53">
        <v>3224</v>
      </c>
      <c r="D229" s="132" t="s">
        <v>42</v>
      </c>
      <c r="E229" s="55"/>
      <c r="F229" s="55"/>
      <c r="G229" s="55"/>
      <c r="H229" s="55"/>
      <c r="I229" s="55"/>
      <c r="J229" s="55"/>
    </row>
    <row r="230" spans="1:10" hidden="1" x14ac:dyDescent="0.25">
      <c r="A230" s="22"/>
      <c r="B230" s="23"/>
      <c r="C230" s="53">
        <v>3225</v>
      </c>
      <c r="D230" s="132" t="s">
        <v>43</v>
      </c>
      <c r="E230" s="55"/>
      <c r="F230" s="55"/>
      <c r="G230" s="55"/>
      <c r="H230" s="55"/>
      <c r="I230" s="55"/>
      <c r="J230" s="55"/>
    </row>
    <row r="231" spans="1:10" hidden="1" x14ac:dyDescent="0.25">
      <c r="A231" s="22"/>
      <c r="B231" s="23"/>
      <c r="C231" s="53">
        <v>3227</v>
      </c>
      <c r="D231" s="132" t="s">
        <v>44</v>
      </c>
      <c r="E231" s="55"/>
      <c r="F231" s="55"/>
      <c r="G231" s="55"/>
      <c r="H231" s="55"/>
      <c r="I231" s="55"/>
      <c r="J231" s="55"/>
    </row>
    <row r="232" spans="1:10" s="14" customFormat="1" hidden="1" x14ac:dyDescent="0.25">
      <c r="A232" s="37"/>
      <c r="B232" s="38">
        <v>323</v>
      </c>
      <c r="C232" s="39"/>
      <c r="D232" s="133" t="s">
        <v>45</v>
      </c>
      <c r="E232" s="121">
        <f>SUM(E233:E241)</f>
        <v>0</v>
      </c>
      <c r="F232" s="121">
        <f>SUM(F233:F241)</f>
        <v>0</v>
      </c>
      <c r="G232" s="121">
        <f>SUM(G233:G241)</f>
        <v>0</v>
      </c>
      <c r="H232" s="121">
        <f>SUM(H233:H241)</f>
        <v>0</v>
      </c>
      <c r="I232" s="17"/>
      <c r="J232" s="17"/>
    </row>
    <row r="233" spans="1:10" hidden="1" x14ac:dyDescent="0.25">
      <c r="A233" s="22"/>
      <c r="B233" s="23"/>
      <c r="C233" s="53">
        <v>3231</v>
      </c>
      <c r="D233" s="132" t="s">
        <v>48</v>
      </c>
      <c r="E233" s="55"/>
      <c r="F233" s="55"/>
      <c r="G233" s="55"/>
      <c r="H233" s="55"/>
      <c r="I233" s="55"/>
      <c r="J233" s="55"/>
    </row>
    <row r="234" spans="1:10" hidden="1" x14ac:dyDescent="0.25">
      <c r="A234" s="22"/>
      <c r="B234" s="23"/>
      <c r="C234" s="53">
        <v>3232</v>
      </c>
      <c r="D234" s="132" t="s">
        <v>49</v>
      </c>
      <c r="E234" s="55"/>
      <c r="F234" s="55"/>
      <c r="G234" s="55"/>
      <c r="H234" s="55"/>
      <c r="I234" s="55"/>
      <c r="J234" s="55"/>
    </row>
    <row r="235" spans="1:10" hidden="1" x14ac:dyDescent="0.25">
      <c r="A235" s="22"/>
      <c r="B235" s="23"/>
      <c r="C235" s="53">
        <v>3233</v>
      </c>
      <c r="D235" s="132" t="s">
        <v>50</v>
      </c>
      <c r="E235" s="55"/>
      <c r="F235" s="55"/>
      <c r="G235" s="55"/>
      <c r="H235" s="55"/>
      <c r="I235" s="55"/>
      <c r="J235" s="55"/>
    </row>
    <row r="236" spans="1:10" hidden="1" x14ac:dyDescent="0.25">
      <c r="A236" s="22"/>
      <c r="B236" s="23"/>
      <c r="C236" s="53">
        <v>3234</v>
      </c>
      <c r="D236" s="132" t="s">
        <v>51</v>
      </c>
      <c r="E236" s="55"/>
      <c r="F236" s="55"/>
      <c r="G236" s="55"/>
      <c r="H236" s="55"/>
      <c r="I236" s="55"/>
      <c r="J236" s="55"/>
    </row>
    <row r="237" spans="1:10" hidden="1" x14ac:dyDescent="0.25">
      <c r="A237" s="22"/>
      <c r="B237" s="23"/>
      <c r="C237" s="53">
        <v>3235</v>
      </c>
      <c r="D237" s="132" t="s">
        <v>52</v>
      </c>
      <c r="E237" s="55"/>
      <c r="F237" s="55"/>
      <c r="G237" s="55"/>
      <c r="H237" s="55"/>
      <c r="I237" s="55"/>
      <c r="J237" s="55"/>
    </row>
    <row r="238" spans="1:10" hidden="1" x14ac:dyDescent="0.25">
      <c r="A238" s="22"/>
      <c r="B238" s="23"/>
      <c r="C238" s="53">
        <v>3236</v>
      </c>
      <c r="D238" s="132" t="s">
        <v>53</v>
      </c>
      <c r="E238" s="55"/>
      <c r="F238" s="55"/>
      <c r="G238" s="55"/>
      <c r="H238" s="55"/>
      <c r="I238" s="55"/>
      <c r="J238" s="55"/>
    </row>
    <row r="239" spans="1:10" hidden="1" x14ac:dyDescent="0.25">
      <c r="A239" s="22"/>
      <c r="B239" s="23"/>
      <c r="C239" s="53">
        <v>3237</v>
      </c>
      <c r="D239" s="132" t="s">
        <v>54</v>
      </c>
      <c r="E239" s="55"/>
      <c r="F239" s="55"/>
      <c r="G239" s="55"/>
      <c r="H239" s="55"/>
      <c r="I239" s="55"/>
      <c r="J239" s="55"/>
    </row>
    <row r="240" spans="1:10" hidden="1" x14ac:dyDescent="0.25">
      <c r="A240" s="22"/>
      <c r="B240" s="23"/>
      <c r="C240" s="53">
        <v>3238</v>
      </c>
      <c r="D240" s="132" t="s">
        <v>55</v>
      </c>
      <c r="E240" s="55"/>
      <c r="F240" s="55"/>
      <c r="G240" s="55"/>
      <c r="H240" s="55"/>
      <c r="I240" s="55"/>
      <c r="J240" s="55"/>
    </row>
    <row r="241" spans="1:11" hidden="1" x14ac:dyDescent="0.25">
      <c r="A241" s="22"/>
      <c r="B241" s="23"/>
      <c r="C241" s="53">
        <v>3239</v>
      </c>
      <c r="D241" s="132" t="s">
        <v>56</v>
      </c>
      <c r="E241" s="55"/>
      <c r="F241" s="55"/>
      <c r="G241" s="55"/>
      <c r="H241" s="55"/>
      <c r="I241" s="55"/>
      <c r="J241" s="55"/>
    </row>
    <row r="242" spans="1:11" s="14" customFormat="1" hidden="1" x14ac:dyDescent="0.25">
      <c r="A242" s="37"/>
      <c r="B242" s="38">
        <v>324</v>
      </c>
      <c r="C242" s="39"/>
      <c r="D242" s="133" t="s">
        <v>57</v>
      </c>
      <c r="E242" s="121">
        <f t="shared" ref="E242:H242" si="103">SUM(E243)</f>
        <v>0</v>
      </c>
      <c r="F242" s="121">
        <f t="shared" si="103"/>
        <v>0</v>
      </c>
      <c r="G242" s="121">
        <f t="shared" si="103"/>
        <v>0</v>
      </c>
      <c r="H242" s="121">
        <f t="shared" si="103"/>
        <v>0</v>
      </c>
      <c r="I242" s="17"/>
      <c r="J242" s="17"/>
    </row>
    <row r="243" spans="1:11" hidden="1" x14ac:dyDescent="0.25">
      <c r="A243" s="22"/>
      <c r="B243" s="23"/>
      <c r="C243" s="53">
        <v>3241</v>
      </c>
      <c r="D243" s="132" t="s">
        <v>57</v>
      </c>
      <c r="E243" s="55"/>
      <c r="F243" s="55"/>
      <c r="G243" s="55"/>
      <c r="H243" s="55"/>
      <c r="I243" s="55"/>
      <c r="J243" s="55"/>
    </row>
    <row r="244" spans="1:11" s="14" customFormat="1" hidden="1" x14ac:dyDescent="0.25">
      <c r="A244" s="37"/>
      <c r="B244" s="38">
        <v>329</v>
      </c>
      <c r="C244" s="39"/>
      <c r="D244" s="133" t="s">
        <v>58</v>
      </c>
      <c r="E244" s="121">
        <f>SUM(E245:E250)</f>
        <v>0</v>
      </c>
      <c r="F244" s="121">
        <f>SUM(F245:F250)</f>
        <v>0</v>
      </c>
      <c r="G244" s="121">
        <f>SUM(G245:G250)</f>
        <v>0</v>
      </c>
      <c r="H244" s="121">
        <f>SUM(H245:H250)</f>
        <v>0</v>
      </c>
      <c r="I244" s="17"/>
      <c r="J244" s="17"/>
    </row>
    <row r="245" spans="1:11" ht="25.5" hidden="1" x14ac:dyDescent="0.25">
      <c r="A245" s="22"/>
      <c r="B245" s="23"/>
      <c r="C245" s="53">
        <v>3291</v>
      </c>
      <c r="D245" s="132" t="s">
        <v>59</v>
      </c>
      <c r="E245" s="55"/>
      <c r="F245" s="55"/>
      <c r="G245" s="55"/>
      <c r="H245" s="55"/>
      <c r="I245" s="55"/>
      <c r="J245" s="55"/>
    </row>
    <row r="246" spans="1:11" hidden="1" x14ac:dyDescent="0.25">
      <c r="A246" s="22"/>
      <c r="B246" s="23"/>
      <c r="C246" s="53">
        <v>3292</v>
      </c>
      <c r="D246" s="132" t="s">
        <v>60</v>
      </c>
      <c r="E246" s="55"/>
      <c r="F246" s="55"/>
      <c r="G246" s="55"/>
      <c r="H246" s="55"/>
      <c r="I246" s="55"/>
      <c r="J246" s="55"/>
    </row>
    <row r="247" spans="1:11" hidden="1" x14ac:dyDescent="0.25">
      <c r="A247" s="22"/>
      <c r="B247" s="23"/>
      <c r="C247" s="53">
        <v>3293</v>
      </c>
      <c r="D247" s="132" t="s">
        <v>61</v>
      </c>
      <c r="E247" s="55"/>
      <c r="F247" s="55"/>
      <c r="G247" s="55"/>
      <c r="H247" s="55"/>
      <c r="I247" s="55"/>
      <c r="J247" s="55"/>
    </row>
    <row r="248" spans="1:11" hidden="1" x14ac:dyDescent="0.25">
      <c r="A248" s="22"/>
      <c r="B248" s="23"/>
      <c r="C248" s="53">
        <v>3294</v>
      </c>
      <c r="D248" s="132" t="s">
        <v>62</v>
      </c>
      <c r="E248" s="55"/>
      <c r="F248" s="55"/>
      <c r="G248" s="55"/>
      <c r="H248" s="55"/>
      <c r="I248" s="55"/>
      <c r="J248" s="55"/>
    </row>
    <row r="249" spans="1:11" hidden="1" x14ac:dyDescent="0.25">
      <c r="A249" s="22"/>
      <c r="B249" s="23"/>
      <c r="C249" s="53">
        <v>3295</v>
      </c>
      <c r="D249" s="132" t="s">
        <v>63</v>
      </c>
      <c r="E249" s="55"/>
      <c r="F249" s="55"/>
      <c r="G249" s="55"/>
      <c r="H249" s="55"/>
      <c r="I249" s="55"/>
      <c r="J249" s="55"/>
    </row>
    <row r="250" spans="1:11" hidden="1" x14ac:dyDescent="0.25">
      <c r="A250" s="22"/>
      <c r="B250" s="23"/>
      <c r="C250" s="53">
        <v>3299</v>
      </c>
      <c r="D250" s="132" t="s">
        <v>58</v>
      </c>
      <c r="E250" s="55"/>
      <c r="F250" s="55"/>
      <c r="G250" s="55"/>
      <c r="H250" s="55"/>
      <c r="I250" s="54"/>
      <c r="J250" s="54"/>
    </row>
    <row r="251" spans="1:11" s="50" customFormat="1" x14ac:dyDescent="0.25">
      <c r="A251" s="47">
        <v>34</v>
      </c>
      <c r="B251" s="51"/>
      <c r="C251" s="52"/>
      <c r="D251" s="82" t="s">
        <v>25</v>
      </c>
      <c r="E251" s="153">
        <f t="shared" ref="E251:H252" si="104">SUM(E252)</f>
        <v>764.99</v>
      </c>
      <c r="F251" s="153">
        <f t="shared" si="104"/>
        <v>1000</v>
      </c>
      <c r="G251" s="153">
        <f t="shared" si="104"/>
        <v>1000</v>
      </c>
      <c r="H251" s="153">
        <f t="shared" si="104"/>
        <v>972.11</v>
      </c>
      <c r="I251" s="121">
        <f>IF(H251&gt;0,H251/E251*100,0)</f>
        <v>127.0748637237088</v>
      </c>
      <c r="J251" s="17">
        <f>IF(H251&gt;0,H251/G251*100,0)</f>
        <v>97.210999999999999</v>
      </c>
    </row>
    <row r="252" spans="1:11" s="14" customFormat="1" x14ac:dyDescent="0.25">
      <c r="A252" s="37"/>
      <c r="B252" s="38">
        <v>343</v>
      </c>
      <c r="C252" s="39"/>
      <c r="D252" s="83" t="s">
        <v>64</v>
      </c>
      <c r="E252" s="121">
        <f t="shared" si="104"/>
        <v>764.99</v>
      </c>
      <c r="F252" s="121">
        <f t="shared" si="104"/>
        <v>1000</v>
      </c>
      <c r="G252" s="121">
        <f t="shared" si="104"/>
        <v>1000</v>
      </c>
      <c r="H252" s="121">
        <f t="shared" si="104"/>
        <v>972.11</v>
      </c>
      <c r="I252" s="121">
        <f>IF(H252&gt;0,H252/E252*100,0)</f>
        <v>127.0748637237088</v>
      </c>
      <c r="J252" s="17">
        <f>IF(H252&gt;0,H252/G252*100,0)</f>
        <v>97.210999999999999</v>
      </c>
      <c r="K252"/>
    </row>
    <row r="253" spans="1:11" ht="15.75" thickBot="1" x14ac:dyDescent="0.3">
      <c r="A253" s="41"/>
      <c r="B253" s="40"/>
      <c r="C253" s="56">
        <v>3431</v>
      </c>
      <c r="D253" s="85" t="s">
        <v>65</v>
      </c>
      <c r="E253" s="57">
        <v>764.99</v>
      </c>
      <c r="F253" s="57">
        <v>1000</v>
      </c>
      <c r="G253" s="57">
        <v>1000</v>
      </c>
      <c r="H253" s="57">
        <v>972.11</v>
      </c>
      <c r="I253" s="275">
        <f>IF(H253&gt;0,H253/E253*100,0)</f>
        <v>127.0748637237088</v>
      </c>
      <c r="J253" s="276">
        <f>IF(H253&gt;0,H253/G253*100,0)</f>
        <v>97.210999999999999</v>
      </c>
    </row>
    <row r="254" spans="1:11" s="99" customFormat="1" x14ac:dyDescent="0.25">
      <c r="A254" s="310" t="s">
        <v>66</v>
      </c>
      <c r="B254" s="311"/>
      <c r="C254" s="312"/>
      <c r="D254" s="219" t="s">
        <v>22</v>
      </c>
      <c r="E254" s="220">
        <f t="shared" ref="E254:H254" si="105">SUM(E255)</f>
        <v>86769.489999999991</v>
      </c>
      <c r="F254" s="220">
        <f t="shared" si="105"/>
        <v>95000</v>
      </c>
      <c r="G254" s="220">
        <f t="shared" si="105"/>
        <v>100232</v>
      </c>
      <c r="H254" s="220">
        <f t="shared" si="105"/>
        <v>96652.39</v>
      </c>
      <c r="I254" s="259">
        <f t="shared" ref="I254" si="106">IF(H254&gt;0,H254/E254*100,0)</f>
        <v>111.3898329931408</v>
      </c>
      <c r="J254" s="260">
        <f t="shared" ref="J254" si="107">IF(H254&gt;0,H254/G254*100,0)</f>
        <v>96.428675472902867</v>
      </c>
    </row>
    <row r="255" spans="1:11" x14ac:dyDescent="0.25">
      <c r="A255" s="307">
        <v>3</v>
      </c>
      <c r="B255" s="308"/>
      <c r="C255" s="308"/>
      <c r="D255" s="80" t="s">
        <v>6</v>
      </c>
      <c r="E255" s="120">
        <f>SUM(E256+E270+E354)</f>
        <v>86769.489999999991</v>
      </c>
      <c r="F255" s="120">
        <f>SUM(F256+F270+F354)</f>
        <v>95000</v>
      </c>
      <c r="G255" s="120">
        <f>SUM(G256+G270+G354)</f>
        <v>100232</v>
      </c>
      <c r="H255" s="120">
        <f>SUM(H256+H270+H354)</f>
        <v>96652.39</v>
      </c>
      <c r="I255" s="121">
        <f t="shared" ref="I255:I261" si="108">IF(H255&gt;0,H255/E255*100,0)</f>
        <v>111.3898329931408</v>
      </c>
      <c r="J255" s="17">
        <f t="shared" ref="J255:J261" si="109">IF(H255&gt;0,H255/G255*100,0)</f>
        <v>96.428675472902867</v>
      </c>
    </row>
    <row r="256" spans="1:11" s="26" customFormat="1" x14ac:dyDescent="0.25">
      <c r="A256" s="47">
        <v>31</v>
      </c>
      <c r="B256" s="48"/>
      <c r="C256" s="48"/>
      <c r="D256" s="93" t="s">
        <v>7</v>
      </c>
      <c r="E256" s="153">
        <f t="shared" ref="E256:F256" si="110">SUM(E257+E260+E267)</f>
        <v>9377.31</v>
      </c>
      <c r="F256" s="153">
        <f t="shared" si="110"/>
        <v>10000</v>
      </c>
      <c r="G256" s="153">
        <f t="shared" ref="G256:H256" si="111">SUM(G257+G260+G267)</f>
        <v>4000</v>
      </c>
      <c r="H256" s="153">
        <f t="shared" si="111"/>
        <v>9000</v>
      </c>
      <c r="I256" s="121">
        <f t="shared" si="108"/>
        <v>95.976351427008382</v>
      </c>
      <c r="J256" s="17">
        <f t="shared" si="109"/>
        <v>225</v>
      </c>
    </row>
    <row r="257" spans="1:10" s="14" customFormat="1" x14ac:dyDescent="0.25">
      <c r="A257" s="37"/>
      <c r="B257" s="38">
        <v>311</v>
      </c>
      <c r="C257" s="38"/>
      <c r="D257" s="96" t="s">
        <v>26</v>
      </c>
      <c r="E257" s="121">
        <f t="shared" ref="E257:H257" si="112">SUM(E258)</f>
        <v>0</v>
      </c>
      <c r="F257" s="121">
        <f t="shared" si="112"/>
        <v>0</v>
      </c>
      <c r="G257" s="121">
        <f t="shared" si="112"/>
        <v>0</v>
      </c>
      <c r="H257" s="121">
        <f t="shared" si="112"/>
        <v>0</v>
      </c>
      <c r="I257" s="121">
        <f t="shared" si="108"/>
        <v>0</v>
      </c>
      <c r="J257" s="17">
        <f t="shared" si="109"/>
        <v>0</v>
      </c>
    </row>
    <row r="258" spans="1:10" x14ac:dyDescent="0.25">
      <c r="A258" s="22"/>
      <c r="B258" s="92">
        <v>3111</v>
      </c>
      <c r="C258" s="92"/>
      <c r="D258" s="107" t="s">
        <v>28</v>
      </c>
      <c r="E258" s="55">
        <f>SUM(E259)</f>
        <v>0</v>
      </c>
      <c r="F258" s="55">
        <f>SUM(F259)</f>
        <v>0</v>
      </c>
      <c r="G258" s="55">
        <f>SUM(G259)</f>
        <v>0</v>
      </c>
      <c r="H258" s="55">
        <f>SUM(H259)</f>
        <v>0</v>
      </c>
      <c r="I258" s="254">
        <f t="shared" si="108"/>
        <v>0</v>
      </c>
      <c r="J258" s="254">
        <f t="shared" si="109"/>
        <v>0</v>
      </c>
    </row>
    <row r="259" spans="1:10" x14ac:dyDescent="0.25">
      <c r="A259" s="22"/>
      <c r="B259" s="23"/>
      <c r="C259" s="160">
        <v>31111</v>
      </c>
      <c r="D259" s="161" t="s">
        <v>137</v>
      </c>
      <c r="E259" s="162">
        <v>0</v>
      </c>
      <c r="F259" s="162">
        <v>0</v>
      </c>
      <c r="G259" s="162">
        <v>0</v>
      </c>
      <c r="H259" s="162">
        <v>0</v>
      </c>
      <c r="I259" s="252">
        <f t="shared" si="108"/>
        <v>0</v>
      </c>
      <c r="J259" s="252">
        <f t="shared" si="109"/>
        <v>0</v>
      </c>
    </row>
    <row r="260" spans="1:10" s="14" customFormat="1" x14ac:dyDescent="0.25">
      <c r="A260" s="37"/>
      <c r="B260" s="38">
        <v>312</v>
      </c>
      <c r="C260" s="38"/>
      <c r="D260" s="96" t="s">
        <v>27</v>
      </c>
      <c r="E260" s="121">
        <f t="shared" ref="E260:H260" si="113">SUM(E261)</f>
        <v>0</v>
      </c>
      <c r="F260" s="121">
        <f t="shared" si="113"/>
        <v>0</v>
      </c>
      <c r="G260" s="121">
        <f t="shared" si="113"/>
        <v>0</v>
      </c>
      <c r="H260" s="121">
        <f t="shared" si="113"/>
        <v>0</v>
      </c>
      <c r="I260" s="121">
        <f t="shared" si="108"/>
        <v>0</v>
      </c>
      <c r="J260" s="17">
        <f t="shared" si="109"/>
        <v>0</v>
      </c>
    </row>
    <row r="261" spans="1:10" x14ac:dyDescent="0.25">
      <c r="A261" s="22"/>
      <c r="B261" s="92">
        <v>3121</v>
      </c>
      <c r="C261" s="53"/>
      <c r="D261" s="84" t="s">
        <v>29</v>
      </c>
      <c r="E261" s="55">
        <f>SUM(E262:E266)</f>
        <v>0</v>
      </c>
      <c r="F261" s="55">
        <f>SUM(F262:F266)</f>
        <v>0</v>
      </c>
      <c r="G261" s="55">
        <f>SUM(G262:G266)</f>
        <v>0</v>
      </c>
      <c r="H261" s="55">
        <f>SUM(H262:H266)</f>
        <v>0</v>
      </c>
      <c r="I261" s="254">
        <f t="shared" si="108"/>
        <v>0</v>
      </c>
      <c r="J261" s="254">
        <f t="shared" si="109"/>
        <v>0</v>
      </c>
    </row>
    <row r="262" spans="1:10" x14ac:dyDescent="0.25">
      <c r="A262" s="22"/>
      <c r="B262" s="23"/>
      <c r="C262" s="172">
        <v>31212</v>
      </c>
      <c r="D262" s="165" t="s">
        <v>221</v>
      </c>
      <c r="E262" s="162">
        <v>0</v>
      </c>
      <c r="F262" s="162">
        <v>0</v>
      </c>
      <c r="G262" s="162">
        <v>0</v>
      </c>
      <c r="H262" s="162">
        <v>0</v>
      </c>
      <c r="I262" s="252">
        <f t="shared" ref="I262:I266" si="114">IF(H262&gt;0,H262/E262*100,0)</f>
        <v>0</v>
      </c>
      <c r="J262" s="252">
        <f t="shared" ref="J262:J266" si="115">IF(H262&gt;0,H262/G262*100,0)</f>
        <v>0</v>
      </c>
    </row>
    <row r="263" spans="1:10" x14ac:dyDescent="0.25">
      <c r="A263" s="22"/>
      <c r="B263" s="23"/>
      <c r="C263" s="172">
        <v>31213</v>
      </c>
      <c r="D263" s="165" t="s">
        <v>220</v>
      </c>
      <c r="E263" s="162">
        <v>0</v>
      </c>
      <c r="F263" s="162">
        <v>0</v>
      </c>
      <c r="G263" s="162">
        <v>0</v>
      </c>
      <c r="H263" s="162">
        <v>0</v>
      </c>
      <c r="I263" s="252">
        <f t="shared" si="114"/>
        <v>0</v>
      </c>
      <c r="J263" s="252">
        <f t="shared" si="115"/>
        <v>0</v>
      </c>
    </row>
    <row r="264" spans="1:10" x14ac:dyDescent="0.25">
      <c r="A264" s="22"/>
      <c r="B264" s="23"/>
      <c r="C264" s="172">
        <v>31215</v>
      </c>
      <c r="D264" s="165" t="s">
        <v>205</v>
      </c>
      <c r="E264" s="162">
        <v>0</v>
      </c>
      <c r="F264" s="162">
        <v>0</v>
      </c>
      <c r="G264" s="162">
        <v>0</v>
      </c>
      <c r="H264" s="162">
        <v>0</v>
      </c>
      <c r="I264" s="252">
        <f t="shared" si="114"/>
        <v>0</v>
      </c>
      <c r="J264" s="252">
        <f t="shared" si="115"/>
        <v>0</v>
      </c>
    </row>
    <row r="265" spans="1:10" x14ac:dyDescent="0.25">
      <c r="A265" s="22"/>
      <c r="B265" s="23"/>
      <c r="C265" s="172">
        <v>31216</v>
      </c>
      <c r="D265" s="165" t="s">
        <v>219</v>
      </c>
      <c r="E265" s="162">
        <v>0</v>
      </c>
      <c r="F265" s="162">
        <v>0</v>
      </c>
      <c r="G265" s="162">
        <v>0</v>
      </c>
      <c r="H265" s="162">
        <v>0</v>
      </c>
      <c r="I265" s="252">
        <f t="shared" si="114"/>
        <v>0</v>
      </c>
      <c r="J265" s="252">
        <f t="shared" si="115"/>
        <v>0</v>
      </c>
    </row>
    <row r="266" spans="1:10" x14ac:dyDescent="0.25">
      <c r="A266" s="22"/>
      <c r="B266" s="23"/>
      <c r="C266" s="172">
        <v>31219</v>
      </c>
      <c r="D266" s="165" t="s">
        <v>206</v>
      </c>
      <c r="E266" s="162">
        <v>0</v>
      </c>
      <c r="F266" s="162">
        <v>0</v>
      </c>
      <c r="G266" s="162">
        <v>0</v>
      </c>
      <c r="H266" s="162">
        <v>0</v>
      </c>
      <c r="I266" s="252">
        <f t="shared" si="114"/>
        <v>0</v>
      </c>
      <c r="J266" s="252">
        <f t="shared" si="115"/>
        <v>0</v>
      </c>
    </row>
    <row r="267" spans="1:10" s="14" customFormat="1" x14ac:dyDescent="0.25">
      <c r="A267" s="37"/>
      <c r="B267" s="38">
        <v>313</v>
      </c>
      <c r="C267" s="38"/>
      <c r="D267" s="94" t="s">
        <v>30</v>
      </c>
      <c r="E267" s="121">
        <f t="shared" ref="E267:H267" si="116">SUM(E268)</f>
        <v>9377.31</v>
      </c>
      <c r="F267" s="121">
        <f t="shared" si="116"/>
        <v>10000</v>
      </c>
      <c r="G267" s="121">
        <f t="shared" si="116"/>
        <v>4000</v>
      </c>
      <c r="H267" s="121">
        <f t="shared" si="116"/>
        <v>9000</v>
      </c>
      <c r="I267" s="121">
        <f t="shared" ref="I267:I279" si="117">IF(H267&gt;0,H267/E267*100,0)</f>
        <v>95.976351427008382</v>
      </c>
      <c r="J267" s="17">
        <f t="shared" ref="J267:J311" si="118">IF(H267&gt;0,H267/G267*100,0)</f>
        <v>225</v>
      </c>
    </row>
    <row r="268" spans="1:10" x14ac:dyDescent="0.25">
      <c r="A268" s="22"/>
      <c r="B268" s="92">
        <v>3132</v>
      </c>
      <c r="C268" s="92"/>
      <c r="D268" s="95" t="s">
        <v>31</v>
      </c>
      <c r="E268" s="55">
        <f>SUM(E269)</f>
        <v>9377.31</v>
      </c>
      <c r="F268" s="55">
        <f>SUM(F269)</f>
        <v>10000</v>
      </c>
      <c r="G268" s="55">
        <f>SUM(G269)</f>
        <v>4000</v>
      </c>
      <c r="H268" s="55">
        <f>SUM(H269)</f>
        <v>9000</v>
      </c>
      <c r="I268" s="254">
        <f t="shared" si="117"/>
        <v>95.976351427008382</v>
      </c>
      <c r="J268" s="254">
        <f t="shared" si="118"/>
        <v>225</v>
      </c>
    </row>
    <row r="269" spans="1:10" x14ac:dyDescent="0.25">
      <c r="A269" s="22"/>
      <c r="B269" s="23"/>
      <c r="C269" s="160">
        <v>31321</v>
      </c>
      <c r="D269" s="164" t="s">
        <v>31</v>
      </c>
      <c r="E269" s="162">
        <v>9377.31</v>
      </c>
      <c r="F269" s="162">
        <v>10000</v>
      </c>
      <c r="G269" s="162">
        <v>4000</v>
      </c>
      <c r="H269" s="162">
        <v>9000</v>
      </c>
      <c r="I269" s="252">
        <f t="shared" si="117"/>
        <v>95.976351427008382</v>
      </c>
      <c r="J269" s="252">
        <f t="shared" si="118"/>
        <v>225</v>
      </c>
    </row>
    <row r="270" spans="1:10" s="50" customFormat="1" x14ac:dyDescent="0.25">
      <c r="A270" s="47">
        <v>32</v>
      </c>
      <c r="B270" s="51"/>
      <c r="C270" s="51"/>
      <c r="D270" s="93" t="s">
        <v>14</v>
      </c>
      <c r="E270" s="153">
        <f>SUM(E271+E284+E304+E335+E338)</f>
        <v>77392.179999999993</v>
      </c>
      <c r="F270" s="153">
        <f>SUM(F271+F284+F304+F335+F338)</f>
        <v>85000</v>
      </c>
      <c r="G270" s="153">
        <f>SUM(G271+G284+G304+G335+G338)</f>
        <v>96232</v>
      </c>
      <c r="H270" s="153">
        <f>SUM(H271+H284+H304+H335+H338)</f>
        <v>87652.39</v>
      </c>
      <c r="I270" s="121">
        <f t="shared" si="117"/>
        <v>113.25742471655407</v>
      </c>
      <c r="J270" s="17">
        <f t="shared" si="118"/>
        <v>91.084452157286549</v>
      </c>
    </row>
    <row r="271" spans="1:10" s="14" customFormat="1" x14ac:dyDescent="0.25">
      <c r="A271" s="37"/>
      <c r="B271" s="38">
        <v>321</v>
      </c>
      <c r="C271" s="38"/>
      <c r="D271" s="96" t="s">
        <v>33</v>
      </c>
      <c r="E271" s="121">
        <f>SUM(E272+E276+E278+E281)</f>
        <v>12867.23</v>
      </c>
      <c r="F271" s="121">
        <f>SUM(F272+F276+F278+F281)</f>
        <v>15750</v>
      </c>
      <c r="G271" s="121">
        <f>SUM(G272+G276+G278+G281)</f>
        <v>15850</v>
      </c>
      <c r="H271" s="121">
        <f>SUM(H272+H276+H278+H281)</f>
        <v>14314.07</v>
      </c>
      <c r="I271" s="121">
        <f t="shared" si="117"/>
        <v>111.2443781606453</v>
      </c>
      <c r="J271" s="17">
        <f t="shared" si="118"/>
        <v>90.30958990536277</v>
      </c>
    </row>
    <row r="272" spans="1:10" x14ac:dyDescent="0.25">
      <c r="A272" s="22"/>
      <c r="B272" s="92">
        <v>3211</v>
      </c>
      <c r="C272" s="92"/>
      <c r="D272" s="95" t="s">
        <v>34</v>
      </c>
      <c r="E272" s="55">
        <f>SUM(E273:E275)</f>
        <v>0</v>
      </c>
      <c r="F272" s="55">
        <f>SUM(F273:F275)</f>
        <v>250</v>
      </c>
      <c r="G272" s="55">
        <f>SUM(G273:G275)</f>
        <v>250</v>
      </c>
      <c r="H272" s="55">
        <f>SUM(H273:H275)</f>
        <v>0</v>
      </c>
      <c r="I272" s="254">
        <f t="shared" si="117"/>
        <v>0</v>
      </c>
      <c r="J272" s="254">
        <f t="shared" si="118"/>
        <v>0</v>
      </c>
    </row>
    <row r="273" spans="1:10" x14ac:dyDescent="0.25">
      <c r="A273" s="22"/>
      <c r="B273" s="23"/>
      <c r="C273" s="160">
        <v>32111</v>
      </c>
      <c r="D273" s="164" t="s">
        <v>207</v>
      </c>
      <c r="E273" s="162">
        <v>0</v>
      </c>
      <c r="F273" s="162">
        <v>60</v>
      </c>
      <c r="G273" s="162">
        <v>60</v>
      </c>
      <c r="H273" s="162">
        <v>0</v>
      </c>
      <c r="I273" s="252">
        <f t="shared" si="117"/>
        <v>0</v>
      </c>
      <c r="J273" s="252">
        <f t="shared" si="118"/>
        <v>0</v>
      </c>
    </row>
    <row r="274" spans="1:10" x14ac:dyDescent="0.25">
      <c r="A274" s="22"/>
      <c r="B274" s="23"/>
      <c r="C274" s="160">
        <v>32113</v>
      </c>
      <c r="D274" s="164" t="s">
        <v>208</v>
      </c>
      <c r="E274" s="162">
        <v>0</v>
      </c>
      <c r="F274" s="162">
        <v>0</v>
      </c>
      <c r="G274" s="162">
        <v>0</v>
      </c>
      <c r="H274" s="162">
        <v>0</v>
      </c>
      <c r="I274" s="252">
        <f t="shared" si="117"/>
        <v>0</v>
      </c>
      <c r="J274" s="252">
        <f t="shared" si="118"/>
        <v>0</v>
      </c>
    </row>
    <row r="275" spans="1:10" x14ac:dyDescent="0.25">
      <c r="A275" s="22"/>
      <c r="B275" s="23"/>
      <c r="C275" s="160">
        <v>31115</v>
      </c>
      <c r="D275" s="164" t="s">
        <v>209</v>
      </c>
      <c r="E275" s="162">
        <v>0</v>
      </c>
      <c r="F275" s="162">
        <v>190</v>
      </c>
      <c r="G275" s="162">
        <v>190</v>
      </c>
      <c r="H275" s="162">
        <v>0</v>
      </c>
      <c r="I275" s="252">
        <f t="shared" si="117"/>
        <v>0</v>
      </c>
      <c r="J275" s="252">
        <f t="shared" si="118"/>
        <v>0</v>
      </c>
    </row>
    <row r="276" spans="1:10" x14ac:dyDescent="0.25">
      <c r="A276" s="22"/>
      <c r="B276" s="92">
        <v>3212</v>
      </c>
      <c r="C276" s="92"/>
      <c r="D276" s="95" t="s">
        <v>35</v>
      </c>
      <c r="E276" s="55">
        <f>SUM(E277)</f>
        <v>11763.48</v>
      </c>
      <c r="F276" s="55">
        <f>SUM(F277)</f>
        <v>12000</v>
      </c>
      <c r="G276" s="55">
        <f>SUM(G277)</f>
        <v>13000</v>
      </c>
      <c r="H276" s="55">
        <f>SUM(H277)</f>
        <v>12101.98</v>
      </c>
      <c r="I276" s="254">
        <f t="shared" si="117"/>
        <v>102.87754984069339</v>
      </c>
      <c r="J276" s="254">
        <f t="shared" si="118"/>
        <v>93.092153846153849</v>
      </c>
    </row>
    <row r="277" spans="1:10" x14ac:dyDescent="0.25">
      <c r="A277" s="22"/>
      <c r="B277" s="23"/>
      <c r="C277" s="160">
        <v>32121</v>
      </c>
      <c r="D277" s="164" t="s">
        <v>138</v>
      </c>
      <c r="E277" s="162">
        <v>11763.48</v>
      </c>
      <c r="F277" s="162">
        <v>12000</v>
      </c>
      <c r="G277" s="162">
        <v>13000</v>
      </c>
      <c r="H277" s="162">
        <v>12101.98</v>
      </c>
      <c r="I277" s="252">
        <f t="shared" si="117"/>
        <v>102.87754984069339</v>
      </c>
      <c r="J277" s="252">
        <f t="shared" si="118"/>
        <v>93.092153846153849</v>
      </c>
    </row>
    <row r="278" spans="1:10" x14ac:dyDescent="0.25">
      <c r="A278" s="22"/>
      <c r="B278" s="92">
        <v>3213</v>
      </c>
      <c r="C278" s="92"/>
      <c r="D278" s="95" t="s">
        <v>36</v>
      </c>
      <c r="E278" s="55">
        <f>SUM(E279:E280)</f>
        <v>726.75</v>
      </c>
      <c r="F278" s="55">
        <f>SUM(F279:F280)</f>
        <v>3000</v>
      </c>
      <c r="G278" s="55">
        <f>SUM(G279:G280)</f>
        <v>2000</v>
      </c>
      <c r="H278" s="55">
        <f>SUM(H279:H280)</f>
        <v>1573.0900000000001</v>
      </c>
      <c r="I278" s="254">
        <f t="shared" si="117"/>
        <v>216.45545235638116</v>
      </c>
      <c r="J278" s="254">
        <f t="shared" si="118"/>
        <v>78.654499999999999</v>
      </c>
    </row>
    <row r="279" spans="1:10" x14ac:dyDescent="0.25">
      <c r="A279" s="22"/>
      <c r="B279" s="23"/>
      <c r="C279" s="160">
        <v>32131</v>
      </c>
      <c r="D279" s="164" t="s">
        <v>139</v>
      </c>
      <c r="E279" s="162">
        <v>726.75</v>
      </c>
      <c r="F279" s="162">
        <v>1500</v>
      </c>
      <c r="G279" s="162">
        <v>1500</v>
      </c>
      <c r="H279" s="162">
        <v>1342.22</v>
      </c>
      <c r="I279" s="252">
        <f t="shared" si="117"/>
        <v>184.68799449604404</v>
      </c>
      <c r="J279" s="252">
        <f t="shared" si="118"/>
        <v>89.481333333333339</v>
      </c>
    </row>
    <row r="280" spans="1:10" x14ac:dyDescent="0.25">
      <c r="A280" s="22"/>
      <c r="B280" s="23"/>
      <c r="C280" s="160">
        <v>32132</v>
      </c>
      <c r="D280" s="164" t="s">
        <v>210</v>
      </c>
      <c r="E280" s="162">
        <v>0</v>
      </c>
      <c r="F280" s="162">
        <v>1500</v>
      </c>
      <c r="G280" s="162">
        <v>500</v>
      </c>
      <c r="H280" s="162">
        <v>230.87</v>
      </c>
      <c r="I280" s="252">
        <v>0</v>
      </c>
      <c r="J280" s="252">
        <f t="shared" si="118"/>
        <v>46.173999999999999</v>
      </c>
    </row>
    <row r="281" spans="1:10" x14ac:dyDescent="0.25">
      <c r="A281" s="22"/>
      <c r="B281" s="92">
        <v>3214</v>
      </c>
      <c r="C281" s="92"/>
      <c r="D281" s="95" t="s">
        <v>37</v>
      </c>
      <c r="E281" s="55">
        <f>SUM(E282:E283)</f>
        <v>377</v>
      </c>
      <c r="F281" s="55">
        <f>SUM(F282:F283)</f>
        <v>500</v>
      </c>
      <c r="G281" s="55">
        <f>SUM(G282:G283)</f>
        <v>600</v>
      </c>
      <c r="H281" s="55">
        <f>SUM(H282:H283)</f>
        <v>639</v>
      </c>
      <c r="I281" s="254">
        <f t="shared" ref="I281:I298" si="119">IF(H281&gt;0,H281/E281*100,0)</f>
        <v>169.49602122015915</v>
      </c>
      <c r="J281" s="254">
        <f t="shared" si="118"/>
        <v>106.5</v>
      </c>
    </row>
    <row r="282" spans="1:10" x14ac:dyDescent="0.25">
      <c r="A282" s="22"/>
      <c r="B282" s="23"/>
      <c r="C282" s="160">
        <v>32141</v>
      </c>
      <c r="D282" s="164" t="s">
        <v>140</v>
      </c>
      <c r="E282" s="162">
        <v>377</v>
      </c>
      <c r="F282" s="162">
        <v>500</v>
      </c>
      <c r="G282" s="162">
        <v>600</v>
      </c>
      <c r="H282" s="162">
        <v>639</v>
      </c>
      <c r="I282" s="252">
        <f t="shared" si="119"/>
        <v>169.49602122015915</v>
      </c>
      <c r="J282" s="252">
        <f t="shared" si="118"/>
        <v>106.5</v>
      </c>
    </row>
    <row r="283" spans="1:10" x14ac:dyDescent="0.25">
      <c r="A283" s="22"/>
      <c r="B283" s="23"/>
      <c r="C283" s="160">
        <v>32149</v>
      </c>
      <c r="D283" s="164" t="s">
        <v>37</v>
      </c>
      <c r="E283" s="162">
        <v>0</v>
      </c>
      <c r="F283" s="162">
        <v>0</v>
      </c>
      <c r="G283" s="162">
        <v>0</v>
      </c>
      <c r="H283" s="162">
        <v>0</v>
      </c>
      <c r="I283" s="252">
        <f t="shared" si="119"/>
        <v>0</v>
      </c>
      <c r="J283" s="252">
        <f t="shared" si="118"/>
        <v>0</v>
      </c>
    </row>
    <row r="284" spans="1:10" s="14" customFormat="1" x14ac:dyDescent="0.25">
      <c r="A284" s="37"/>
      <c r="B284" s="38">
        <v>322</v>
      </c>
      <c r="C284" s="38"/>
      <c r="D284" s="96" t="s">
        <v>38</v>
      </c>
      <c r="E284" s="121">
        <f>SUM(E285+E291+E293+E297+E300+E302)</f>
        <v>43848.87999999999</v>
      </c>
      <c r="F284" s="121">
        <f>SUM(F285+F291+F293+F297+F300+F302)</f>
        <v>45640</v>
      </c>
      <c r="G284" s="121">
        <f>SUM(G285+G291+G293+G297+G300+G302)</f>
        <v>52500</v>
      </c>
      <c r="H284" s="121">
        <f>SUM(H285+H291+H293+H297+H300+H302)</f>
        <v>47877.18</v>
      </c>
      <c r="I284" s="121">
        <f t="shared" si="119"/>
        <v>109.1867796851368</v>
      </c>
      <c r="J284" s="17">
        <f t="shared" si="118"/>
        <v>91.194628571428566</v>
      </c>
    </row>
    <row r="285" spans="1:10" x14ac:dyDescent="0.25">
      <c r="A285" s="22"/>
      <c r="B285" s="92">
        <v>3221</v>
      </c>
      <c r="C285" s="92"/>
      <c r="D285" s="95" t="s">
        <v>39</v>
      </c>
      <c r="E285" s="55">
        <f>SUM(E286:E290)</f>
        <v>6608.5</v>
      </c>
      <c r="F285" s="55">
        <f>SUM(F286:F290)</f>
        <v>7000</v>
      </c>
      <c r="G285" s="55">
        <f>SUM(G286:G290)</f>
        <v>10000</v>
      </c>
      <c r="H285" s="55">
        <f>SUM(H286:H290)</f>
        <v>11155.52</v>
      </c>
      <c r="I285" s="254">
        <f t="shared" si="119"/>
        <v>168.80562911401984</v>
      </c>
      <c r="J285" s="254">
        <f t="shared" si="118"/>
        <v>111.55520000000001</v>
      </c>
    </row>
    <row r="286" spans="1:10" x14ac:dyDescent="0.25">
      <c r="A286" s="22"/>
      <c r="B286" s="23"/>
      <c r="C286" s="160">
        <v>32211</v>
      </c>
      <c r="D286" s="164" t="s">
        <v>141</v>
      </c>
      <c r="E286" s="162">
        <v>936.76</v>
      </c>
      <c r="F286" s="162">
        <v>1500</v>
      </c>
      <c r="G286" s="162">
        <v>2000</v>
      </c>
      <c r="H286" s="162">
        <v>1812.74</v>
      </c>
      <c r="I286" s="252">
        <f t="shared" si="119"/>
        <v>193.51167855160341</v>
      </c>
      <c r="J286" s="252">
        <f t="shared" si="118"/>
        <v>90.637</v>
      </c>
    </row>
    <row r="287" spans="1:10" x14ac:dyDescent="0.25">
      <c r="A287" s="22"/>
      <c r="B287" s="23"/>
      <c r="C287" s="160">
        <v>32212</v>
      </c>
      <c r="D287" s="164" t="s">
        <v>142</v>
      </c>
      <c r="E287" s="162">
        <v>0</v>
      </c>
      <c r="F287" s="162">
        <v>0</v>
      </c>
      <c r="G287" s="162">
        <v>0</v>
      </c>
      <c r="H287" s="162">
        <v>0</v>
      </c>
      <c r="I287" s="252">
        <f t="shared" si="119"/>
        <v>0</v>
      </c>
      <c r="J287" s="252">
        <f t="shared" si="118"/>
        <v>0</v>
      </c>
    </row>
    <row r="288" spans="1:10" x14ac:dyDescent="0.25">
      <c r="A288" s="22"/>
      <c r="B288" s="23"/>
      <c r="C288" s="160">
        <v>32214</v>
      </c>
      <c r="D288" s="164" t="s">
        <v>143</v>
      </c>
      <c r="E288" s="162">
        <v>2870.15</v>
      </c>
      <c r="F288" s="162">
        <v>2000</v>
      </c>
      <c r="G288" s="162">
        <v>2000</v>
      </c>
      <c r="H288" s="162">
        <v>3568.96</v>
      </c>
      <c r="I288" s="252">
        <f t="shared" si="119"/>
        <v>124.34750796996671</v>
      </c>
      <c r="J288" s="252">
        <f t="shared" si="118"/>
        <v>178.44800000000001</v>
      </c>
    </row>
    <row r="289" spans="1:10" x14ac:dyDescent="0.25">
      <c r="A289" s="22"/>
      <c r="B289" s="23"/>
      <c r="C289" s="160">
        <v>32216</v>
      </c>
      <c r="D289" s="164" t="s">
        <v>211</v>
      </c>
      <c r="E289" s="162">
        <v>1480.18</v>
      </c>
      <c r="F289" s="162">
        <v>1500</v>
      </c>
      <c r="G289" s="162">
        <v>1500</v>
      </c>
      <c r="H289" s="162">
        <v>2107.25</v>
      </c>
      <c r="I289" s="252">
        <f t="shared" si="119"/>
        <v>142.36444216243967</v>
      </c>
      <c r="J289" s="252">
        <f t="shared" si="118"/>
        <v>140.48333333333335</v>
      </c>
    </row>
    <row r="290" spans="1:10" x14ac:dyDescent="0.25">
      <c r="A290" s="22"/>
      <c r="B290" s="23"/>
      <c r="C290" s="160">
        <v>32219</v>
      </c>
      <c r="D290" s="164" t="s">
        <v>144</v>
      </c>
      <c r="E290" s="162">
        <v>1321.41</v>
      </c>
      <c r="F290" s="162">
        <v>2000</v>
      </c>
      <c r="G290" s="162">
        <v>4500</v>
      </c>
      <c r="H290" s="162">
        <v>3666.57</v>
      </c>
      <c r="I290" s="252">
        <f t="shared" si="119"/>
        <v>277.47406179762521</v>
      </c>
      <c r="J290" s="252">
        <f t="shared" si="118"/>
        <v>81.479333333333344</v>
      </c>
    </row>
    <row r="291" spans="1:10" x14ac:dyDescent="0.25">
      <c r="A291" s="22"/>
      <c r="B291" s="92">
        <v>3222</v>
      </c>
      <c r="C291" s="92"/>
      <c r="D291" s="95" t="s">
        <v>40</v>
      </c>
      <c r="E291" s="55">
        <f>SUM(E292)</f>
        <v>21491.01</v>
      </c>
      <c r="F291" s="55">
        <f>SUM(F292)</f>
        <v>22140</v>
      </c>
      <c r="G291" s="55">
        <f>SUM(G292)</f>
        <v>24000</v>
      </c>
      <c r="H291" s="55">
        <f>SUM(H292)</f>
        <v>22579.62</v>
      </c>
      <c r="I291" s="254">
        <f t="shared" si="119"/>
        <v>105.06542037810229</v>
      </c>
      <c r="J291" s="254">
        <f t="shared" si="118"/>
        <v>94.08175</v>
      </c>
    </row>
    <row r="292" spans="1:10" x14ac:dyDescent="0.25">
      <c r="A292" s="22"/>
      <c r="B292" s="23"/>
      <c r="C292" s="160">
        <v>32224</v>
      </c>
      <c r="D292" s="164" t="s">
        <v>218</v>
      </c>
      <c r="E292" s="162">
        <v>21491.01</v>
      </c>
      <c r="F292" s="162">
        <v>22140</v>
      </c>
      <c r="G292" s="162">
        <v>24000</v>
      </c>
      <c r="H292" s="162">
        <v>22579.62</v>
      </c>
      <c r="I292" s="252">
        <f t="shared" si="119"/>
        <v>105.06542037810229</v>
      </c>
      <c r="J292" s="252">
        <f t="shared" si="118"/>
        <v>94.08175</v>
      </c>
    </row>
    <row r="293" spans="1:10" x14ac:dyDescent="0.25">
      <c r="A293" s="22"/>
      <c r="B293" s="92">
        <v>3223</v>
      </c>
      <c r="C293" s="92"/>
      <c r="D293" s="95" t="s">
        <v>41</v>
      </c>
      <c r="E293" s="55">
        <f>SUM(E294:E296)</f>
        <v>8209.11</v>
      </c>
      <c r="F293" s="55">
        <f>SUM(F294:F296)</f>
        <v>10000</v>
      </c>
      <c r="G293" s="55">
        <f>SUM(G294:G296)</f>
        <v>10000</v>
      </c>
      <c r="H293" s="55">
        <f>SUM(H294:H296)</f>
        <v>8553.15</v>
      </c>
      <c r="I293" s="254">
        <f t="shared" si="119"/>
        <v>104.19095370874551</v>
      </c>
      <c r="J293" s="254">
        <f t="shared" si="118"/>
        <v>85.531499999999994</v>
      </c>
    </row>
    <row r="294" spans="1:10" x14ac:dyDescent="0.25">
      <c r="A294" s="22"/>
      <c r="B294" s="23"/>
      <c r="C294" s="160">
        <v>32231</v>
      </c>
      <c r="D294" s="164" t="s">
        <v>145</v>
      </c>
      <c r="E294" s="162">
        <v>4353.21</v>
      </c>
      <c r="F294" s="162">
        <v>4950</v>
      </c>
      <c r="G294" s="162">
        <v>4950</v>
      </c>
      <c r="H294" s="162">
        <v>4613.12</v>
      </c>
      <c r="I294" s="252">
        <f t="shared" si="119"/>
        <v>105.97053668442366</v>
      </c>
      <c r="J294" s="252">
        <f t="shared" si="118"/>
        <v>93.194343434343423</v>
      </c>
    </row>
    <row r="295" spans="1:10" x14ac:dyDescent="0.25">
      <c r="A295" s="22"/>
      <c r="B295" s="23"/>
      <c r="C295" s="160">
        <v>32233</v>
      </c>
      <c r="D295" s="164" t="s">
        <v>146</v>
      </c>
      <c r="E295" s="162">
        <v>3833.53</v>
      </c>
      <c r="F295" s="162">
        <v>5010</v>
      </c>
      <c r="G295" s="162">
        <v>5010</v>
      </c>
      <c r="H295" s="162">
        <v>3913.73</v>
      </c>
      <c r="I295" s="252">
        <f t="shared" si="119"/>
        <v>102.09206658093193</v>
      </c>
      <c r="J295" s="252">
        <f t="shared" si="118"/>
        <v>78.118363273453099</v>
      </c>
    </row>
    <row r="296" spans="1:10" x14ac:dyDescent="0.25">
      <c r="A296" s="22"/>
      <c r="B296" s="23"/>
      <c r="C296" s="160">
        <v>32234</v>
      </c>
      <c r="D296" s="164" t="s">
        <v>147</v>
      </c>
      <c r="E296" s="162">
        <v>22.37</v>
      </c>
      <c r="F296" s="162">
        <v>40</v>
      </c>
      <c r="G296" s="162">
        <v>40</v>
      </c>
      <c r="H296" s="162">
        <v>26.3</v>
      </c>
      <c r="I296" s="252">
        <f t="shared" si="119"/>
        <v>117.56817165847116</v>
      </c>
      <c r="J296" s="252">
        <f t="shared" si="118"/>
        <v>65.75</v>
      </c>
    </row>
    <row r="297" spans="1:10" x14ac:dyDescent="0.25">
      <c r="A297" s="22"/>
      <c r="B297" s="92">
        <v>3224</v>
      </c>
      <c r="C297" s="92"/>
      <c r="D297" s="95" t="s">
        <v>42</v>
      </c>
      <c r="E297" s="55">
        <f>SUM(E298:E299)</f>
        <v>41.09</v>
      </c>
      <c r="F297" s="55">
        <f>SUM(F298:F299)</f>
        <v>1000</v>
      </c>
      <c r="G297" s="55">
        <f>SUM(G298:G299)</f>
        <v>1000</v>
      </c>
      <c r="H297" s="55">
        <f>SUM(H298:H299)</f>
        <v>402.82</v>
      </c>
      <c r="I297" s="254">
        <f t="shared" si="119"/>
        <v>980.33584813823302</v>
      </c>
      <c r="J297" s="254">
        <f t="shared" si="118"/>
        <v>40.282000000000004</v>
      </c>
    </row>
    <row r="298" spans="1:10" x14ac:dyDescent="0.25">
      <c r="A298" s="22"/>
      <c r="B298" s="23"/>
      <c r="C298" s="160">
        <v>32242</v>
      </c>
      <c r="D298" s="164" t="s">
        <v>212</v>
      </c>
      <c r="E298" s="162">
        <v>41.09</v>
      </c>
      <c r="F298" s="162">
        <v>500</v>
      </c>
      <c r="G298" s="162">
        <v>500</v>
      </c>
      <c r="H298" s="162">
        <v>38</v>
      </c>
      <c r="I298" s="252">
        <f t="shared" si="119"/>
        <v>92.479922122170834</v>
      </c>
      <c r="J298" s="252">
        <f t="shared" si="118"/>
        <v>7.6</v>
      </c>
    </row>
    <row r="299" spans="1:10" x14ac:dyDescent="0.25">
      <c r="A299" s="22"/>
      <c r="B299" s="23"/>
      <c r="C299" s="160">
        <v>32242</v>
      </c>
      <c r="D299" s="164" t="s">
        <v>148</v>
      </c>
      <c r="E299" s="162">
        <v>0</v>
      </c>
      <c r="F299" s="162">
        <v>500</v>
      </c>
      <c r="G299" s="162">
        <v>500</v>
      </c>
      <c r="H299" s="162">
        <v>364.82</v>
      </c>
      <c r="I299" s="252">
        <v>0</v>
      </c>
      <c r="J299" s="252">
        <f t="shared" si="118"/>
        <v>72.963999999999999</v>
      </c>
    </row>
    <row r="300" spans="1:10" x14ac:dyDescent="0.25">
      <c r="A300" s="22"/>
      <c r="B300" s="92">
        <v>3225</v>
      </c>
      <c r="C300" s="92"/>
      <c r="D300" s="95" t="s">
        <v>43</v>
      </c>
      <c r="E300" s="55">
        <f>SUM(E301)</f>
        <v>6180.45</v>
      </c>
      <c r="F300" s="55">
        <f>SUM(F301)</f>
        <v>4000</v>
      </c>
      <c r="G300" s="55">
        <f>SUM(G301)</f>
        <v>6500</v>
      </c>
      <c r="H300" s="55">
        <f>SUM(H301)</f>
        <v>4585.6499999999996</v>
      </c>
      <c r="I300" s="254">
        <f t="shared" ref="I300:I312" si="120">IF(H300&gt;0,H300/E300*100,0)</f>
        <v>74.196053685411258</v>
      </c>
      <c r="J300" s="254">
        <f t="shared" si="118"/>
        <v>70.548461538461538</v>
      </c>
    </row>
    <row r="301" spans="1:10" x14ac:dyDescent="0.25">
      <c r="A301" s="22"/>
      <c r="B301" s="23"/>
      <c r="C301" s="160">
        <v>32251</v>
      </c>
      <c r="D301" s="164" t="s">
        <v>149</v>
      </c>
      <c r="E301" s="162">
        <v>6180.45</v>
      </c>
      <c r="F301" s="162">
        <v>4000</v>
      </c>
      <c r="G301" s="162">
        <v>6500</v>
      </c>
      <c r="H301" s="162">
        <v>4585.6499999999996</v>
      </c>
      <c r="I301" s="252">
        <f t="shared" si="120"/>
        <v>74.196053685411258</v>
      </c>
      <c r="J301" s="252">
        <f t="shared" si="118"/>
        <v>70.548461538461538</v>
      </c>
    </row>
    <row r="302" spans="1:10" x14ac:dyDescent="0.25">
      <c r="A302" s="22"/>
      <c r="B302" s="92">
        <v>3227</v>
      </c>
      <c r="C302" s="92"/>
      <c r="D302" s="95" t="s">
        <v>44</v>
      </c>
      <c r="E302" s="55">
        <f>SUM(E303)</f>
        <v>1318.72</v>
      </c>
      <c r="F302" s="55">
        <f>SUM(F303)</f>
        <v>1500</v>
      </c>
      <c r="G302" s="55">
        <f>SUM(G303)</f>
        <v>1000</v>
      </c>
      <c r="H302" s="55">
        <f>SUM(H303)</f>
        <v>600.41999999999996</v>
      </c>
      <c r="I302" s="254">
        <f t="shared" si="120"/>
        <v>45.530514438243145</v>
      </c>
      <c r="J302" s="254">
        <f t="shared" si="118"/>
        <v>60.041999999999994</v>
      </c>
    </row>
    <row r="303" spans="1:10" x14ac:dyDescent="0.25">
      <c r="A303" s="22"/>
      <c r="B303" s="23"/>
      <c r="C303" s="160">
        <v>32271</v>
      </c>
      <c r="D303" s="164" t="s">
        <v>44</v>
      </c>
      <c r="E303" s="162">
        <v>1318.72</v>
      </c>
      <c r="F303" s="162">
        <v>1500</v>
      </c>
      <c r="G303" s="162">
        <v>1000</v>
      </c>
      <c r="H303" s="162">
        <v>600.41999999999996</v>
      </c>
      <c r="I303" s="252">
        <f t="shared" si="120"/>
        <v>45.530514438243145</v>
      </c>
      <c r="J303" s="252">
        <f t="shared" si="118"/>
        <v>60.041999999999994</v>
      </c>
    </row>
    <row r="304" spans="1:10" s="14" customFormat="1" x14ac:dyDescent="0.25">
      <c r="A304" s="37"/>
      <c r="B304" s="38">
        <v>323</v>
      </c>
      <c r="C304" s="38"/>
      <c r="D304" s="96" t="s">
        <v>45</v>
      </c>
      <c r="E304" s="121">
        <f>SUM(E305+E309+E313+E315+E320+E322+E325+E330+E332)</f>
        <v>19695.710000000003</v>
      </c>
      <c r="F304" s="121">
        <f>SUM(F305+F309+F313+F315+F320+F322+F325+F330+F332)</f>
        <v>22500</v>
      </c>
      <c r="G304" s="121">
        <f>SUM(G305+G309+G313+G315+G320+G322+G325+G330+G332)</f>
        <v>26222</v>
      </c>
      <c r="H304" s="121">
        <f>SUM(H305+H309+H313+H315+H320+H322+H325+H330+H332)</f>
        <v>24228.870000000003</v>
      </c>
      <c r="I304" s="121">
        <f t="shared" si="120"/>
        <v>123.01597657560961</v>
      </c>
      <c r="J304" s="17">
        <f t="shared" si="118"/>
        <v>92.399016093356735</v>
      </c>
    </row>
    <row r="305" spans="1:10" x14ac:dyDescent="0.25">
      <c r="A305" s="22"/>
      <c r="B305" s="92">
        <v>3231</v>
      </c>
      <c r="C305" s="92"/>
      <c r="D305" s="95" t="s">
        <v>48</v>
      </c>
      <c r="E305" s="55">
        <f>SUM(E306:E308)</f>
        <v>1097.68</v>
      </c>
      <c r="F305" s="55">
        <f>SUM(F306:F308)</f>
        <v>1500</v>
      </c>
      <c r="G305" s="55">
        <f>SUM(G306:G308)</f>
        <v>2500</v>
      </c>
      <c r="H305" s="55">
        <f>SUM(H306:H308)</f>
        <v>2221.4</v>
      </c>
      <c r="I305" s="254">
        <f t="shared" si="120"/>
        <v>202.37227607317249</v>
      </c>
      <c r="J305" s="254">
        <f t="shared" si="118"/>
        <v>88.855999999999995</v>
      </c>
    </row>
    <row r="306" spans="1:10" x14ac:dyDescent="0.25">
      <c r="A306" s="22"/>
      <c r="B306" s="23"/>
      <c r="C306" s="160">
        <v>32311</v>
      </c>
      <c r="D306" s="164" t="s">
        <v>150</v>
      </c>
      <c r="E306" s="162">
        <v>989.39</v>
      </c>
      <c r="F306" s="162">
        <v>1300</v>
      </c>
      <c r="G306" s="162">
        <v>2300</v>
      </c>
      <c r="H306" s="162">
        <v>1264.26</v>
      </c>
      <c r="I306" s="252">
        <f t="shared" si="120"/>
        <v>127.7817645215739</v>
      </c>
      <c r="J306" s="252">
        <f t="shared" si="118"/>
        <v>54.967826086956521</v>
      </c>
    </row>
    <row r="307" spans="1:10" x14ac:dyDescent="0.25">
      <c r="A307" s="22"/>
      <c r="B307" s="23"/>
      <c r="C307" s="160">
        <v>32313</v>
      </c>
      <c r="D307" s="164" t="s">
        <v>136</v>
      </c>
      <c r="E307" s="162">
        <v>78.290000000000006</v>
      </c>
      <c r="F307" s="162">
        <v>150</v>
      </c>
      <c r="G307" s="162">
        <v>150</v>
      </c>
      <c r="H307" s="162">
        <v>117.14</v>
      </c>
      <c r="I307" s="252">
        <f t="shared" si="120"/>
        <v>149.62319581044832</v>
      </c>
      <c r="J307" s="252">
        <f t="shared" si="118"/>
        <v>78.093333333333334</v>
      </c>
    </row>
    <row r="308" spans="1:10" x14ac:dyDescent="0.25">
      <c r="A308" s="22"/>
      <c r="B308" s="23"/>
      <c r="C308" s="160">
        <v>32319</v>
      </c>
      <c r="D308" s="164" t="s">
        <v>151</v>
      </c>
      <c r="E308" s="162">
        <v>30</v>
      </c>
      <c r="F308" s="162">
        <v>50</v>
      </c>
      <c r="G308" s="162">
        <v>50</v>
      </c>
      <c r="H308" s="162">
        <v>840</v>
      </c>
      <c r="I308" s="252">
        <f t="shared" si="120"/>
        <v>2800</v>
      </c>
      <c r="J308" s="252">
        <f t="shared" si="118"/>
        <v>1680</v>
      </c>
    </row>
    <row r="309" spans="1:10" x14ac:dyDescent="0.25">
      <c r="A309" s="22"/>
      <c r="B309" s="92">
        <v>3232</v>
      </c>
      <c r="C309" s="92"/>
      <c r="D309" s="95" t="s">
        <v>49</v>
      </c>
      <c r="E309" s="55">
        <f>SUM(E310:E312)</f>
        <v>5047.42</v>
      </c>
      <c r="F309" s="55">
        <f>SUM(F310:F312)</f>
        <v>6000</v>
      </c>
      <c r="G309" s="55">
        <f>SUM(G310:G312)</f>
        <v>7000</v>
      </c>
      <c r="H309" s="55">
        <f>SUM(H310:H312)</f>
        <v>6849.8799999999992</v>
      </c>
      <c r="I309" s="254">
        <f t="shared" si="120"/>
        <v>135.71052141490105</v>
      </c>
      <c r="J309" s="254">
        <f t="shared" si="118"/>
        <v>97.855428571428561</v>
      </c>
    </row>
    <row r="310" spans="1:10" x14ac:dyDescent="0.25">
      <c r="A310" s="22"/>
      <c r="B310" s="23"/>
      <c r="C310" s="160">
        <v>32321</v>
      </c>
      <c r="D310" s="164" t="s">
        <v>213</v>
      </c>
      <c r="E310" s="162">
        <v>703.13</v>
      </c>
      <c r="F310" s="162">
        <v>1000</v>
      </c>
      <c r="G310" s="162">
        <v>1000</v>
      </c>
      <c r="H310" s="162">
        <v>1597.5</v>
      </c>
      <c r="I310" s="252">
        <f t="shared" si="120"/>
        <v>227.19838436704453</v>
      </c>
      <c r="J310" s="252">
        <f t="shared" si="118"/>
        <v>159.75</v>
      </c>
    </row>
    <row r="311" spans="1:10" x14ac:dyDescent="0.25">
      <c r="A311" s="22"/>
      <c r="B311" s="23"/>
      <c r="C311" s="160">
        <v>32322</v>
      </c>
      <c r="D311" s="164" t="s">
        <v>152</v>
      </c>
      <c r="E311" s="162">
        <v>4256.25</v>
      </c>
      <c r="F311" s="162">
        <v>5000</v>
      </c>
      <c r="G311" s="162">
        <v>6000</v>
      </c>
      <c r="H311" s="162">
        <v>4371.1899999999996</v>
      </c>
      <c r="I311" s="252">
        <f t="shared" si="120"/>
        <v>102.7004992657856</v>
      </c>
      <c r="J311" s="252">
        <f t="shared" si="118"/>
        <v>72.853166666666652</v>
      </c>
    </row>
    <row r="312" spans="1:10" x14ac:dyDescent="0.25">
      <c r="A312" s="22"/>
      <c r="B312" s="23"/>
      <c r="C312" s="160">
        <v>32329</v>
      </c>
      <c r="D312" s="164" t="s">
        <v>153</v>
      </c>
      <c r="E312" s="162">
        <v>88.04</v>
      </c>
      <c r="F312" s="162">
        <v>0</v>
      </c>
      <c r="G312" s="162">
        <v>0</v>
      </c>
      <c r="H312" s="162">
        <v>881.19</v>
      </c>
      <c r="I312" s="252">
        <f t="shared" si="120"/>
        <v>1000.8973194002726</v>
      </c>
      <c r="J312" s="252">
        <v>0</v>
      </c>
    </row>
    <row r="313" spans="1:10" x14ac:dyDescent="0.25">
      <c r="A313" s="22"/>
      <c r="B313" s="92">
        <v>3233</v>
      </c>
      <c r="C313" s="92"/>
      <c r="D313" s="95" t="s">
        <v>50</v>
      </c>
      <c r="E313" s="55">
        <f>SUM(E314)</f>
        <v>0</v>
      </c>
      <c r="F313" s="55">
        <f>SUM(F314)</f>
        <v>0</v>
      </c>
      <c r="G313" s="55">
        <f>SUM(G314)</f>
        <v>910</v>
      </c>
      <c r="H313" s="55">
        <f>SUM(H314)</f>
        <v>910</v>
      </c>
      <c r="I313" s="254">
        <v>0</v>
      </c>
      <c r="J313" s="254">
        <f t="shared" ref="J313:J358" si="121">IF(H313&gt;0,H313/G313*100,0)</f>
        <v>100</v>
      </c>
    </row>
    <row r="314" spans="1:10" x14ac:dyDescent="0.25">
      <c r="A314" s="22"/>
      <c r="B314" s="23"/>
      <c r="C314" s="160">
        <v>32339</v>
      </c>
      <c r="D314" s="164" t="s">
        <v>154</v>
      </c>
      <c r="E314" s="162">
        <v>0</v>
      </c>
      <c r="F314" s="162">
        <v>0</v>
      </c>
      <c r="G314" s="162">
        <v>910</v>
      </c>
      <c r="H314" s="162">
        <v>910</v>
      </c>
      <c r="I314" s="252">
        <v>0</v>
      </c>
      <c r="J314" s="252">
        <f t="shared" si="121"/>
        <v>100</v>
      </c>
    </row>
    <row r="315" spans="1:10" x14ac:dyDescent="0.25">
      <c r="A315" s="22"/>
      <c r="B315" s="92">
        <v>3234</v>
      </c>
      <c r="C315" s="92"/>
      <c r="D315" s="95" t="s">
        <v>51</v>
      </c>
      <c r="E315" s="55">
        <f>SUM(E316:E319)</f>
        <v>3060.26</v>
      </c>
      <c r="F315" s="55">
        <f>SUM(F316:F319)</f>
        <v>3000</v>
      </c>
      <c r="G315" s="55">
        <f>SUM(G316:G319)</f>
        <v>3500</v>
      </c>
      <c r="H315" s="55">
        <f>SUM(H316:H319)</f>
        <v>3587.7699999999995</v>
      </c>
      <c r="I315" s="254">
        <f>IF(H315&gt;0,H315/E315*100,0)</f>
        <v>117.23742427114034</v>
      </c>
      <c r="J315" s="254">
        <f t="shared" si="121"/>
        <v>102.50771428571429</v>
      </c>
    </row>
    <row r="316" spans="1:10" x14ac:dyDescent="0.25">
      <c r="A316" s="22"/>
      <c r="B316" s="23"/>
      <c r="C316" s="160">
        <v>32341</v>
      </c>
      <c r="D316" s="164" t="s">
        <v>155</v>
      </c>
      <c r="E316" s="162">
        <v>1080.22</v>
      </c>
      <c r="F316" s="162">
        <v>1000</v>
      </c>
      <c r="G316" s="162">
        <v>1000</v>
      </c>
      <c r="H316" s="162">
        <v>1123.74</v>
      </c>
      <c r="I316" s="252">
        <f>IF(H316&gt;0,H316/E316*100,0)</f>
        <v>104.02880894632575</v>
      </c>
      <c r="J316" s="252">
        <f t="shared" si="121"/>
        <v>112.374</v>
      </c>
    </row>
    <row r="317" spans="1:10" x14ac:dyDescent="0.25">
      <c r="A317" s="22"/>
      <c r="B317" s="23"/>
      <c r="C317" s="160">
        <v>32342</v>
      </c>
      <c r="D317" s="164" t="s">
        <v>156</v>
      </c>
      <c r="E317" s="162">
        <v>1451.66</v>
      </c>
      <c r="F317" s="162">
        <v>1400</v>
      </c>
      <c r="G317" s="162">
        <v>1900</v>
      </c>
      <c r="H317" s="162">
        <v>1628.25</v>
      </c>
      <c r="I317" s="252">
        <f>IF(H317&gt;0,H317/E317*100,0)</f>
        <v>112.16469421214332</v>
      </c>
      <c r="J317" s="252">
        <f t="shared" si="121"/>
        <v>85.69736842105263</v>
      </c>
    </row>
    <row r="318" spans="1:10" x14ac:dyDescent="0.25">
      <c r="A318" s="22"/>
      <c r="B318" s="23"/>
      <c r="C318" s="160">
        <v>32343</v>
      </c>
      <c r="D318" s="164" t="s">
        <v>214</v>
      </c>
      <c r="E318" s="162">
        <v>25</v>
      </c>
      <c r="F318" s="162">
        <v>225</v>
      </c>
      <c r="G318" s="162">
        <v>225</v>
      </c>
      <c r="H318" s="162">
        <v>300</v>
      </c>
      <c r="I318" s="252">
        <f>IF(H318&gt;0,H318/E318*100,0)</f>
        <v>1200</v>
      </c>
      <c r="J318" s="252">
        <f t="shared" si="121"/>
        <v>133.33333333333331</v>
      </c>
    </row>
    <row r="319" spans="1:10" x14ac:dyDescent="0.25">
      <c r="A319" s="22"/>
      <c r="B319" s="23"/>
      <c r="C319" s="160">
        <v>32344</v>
      </c>
      <c r="D319" s="164" t="s">
        <v>157</v>
      </c>
      <c r="E319" s="162">
        <v>503.38</v>
      </c>
      <c r="F319" s="162">
        <v>375</v>
      </c>
      <c r="G319" s="162">
        <v>375</v>
      </c>
      <c r="H319" s="162">
        <v>535.78</v>
      </c>
      <c r="I319" s="252">
        <f>IF(H319&gt;0,H319/E319*100,0)</f>
        <v>106.43648933211489</v>
      </c>
      <c r="J319" s="252">
        <f t="shared" si="121"/>
        <v>142.87466666666666</v>
      </c>
    </row>
    <row r="320" spans="1:10" x14ac:dyDescent="0.25">
      <c r="A320" s="22"/>
      <c r="B320" s="92">
        <v>3235</v>
      </c>
      <c r="C320" s="92"/>
      <c r="D320" s="95" t="s">
        <v>52</v>
      </c>
      <c r="E320" s="55">
        <f>SUM(E321)</f>
        <v>0</v>
      </c>
      <c r="F320" s="55">
        <f>SUM(F321)</f>
        <v>0</v>
      </c>
      <c r="G320" s="55">
        <f>SUM(G321)</f>
        <v>12</v>
      </c>
      <c r="H320" s="55">
        <f>SUM(H321)</f>
        <v>152.75</v>
      </c>
      <c r="I320" s="254">
        <v>0</v>
      </c>
      <c r="J320" s="254">
        <f t="shared" si="121"/>
        <v>1272.9166666666665</v>
      </c>
    </row>
    <row r="321" spans="1:10" x14ac:dyDescent="0.25">
      <c r="A321" s="22"/>
      <c r="B321" s="23"/>
      <c r="C321" s="160">
        <v>32359</v>
      </c>
      <c r="D321" s="164" t="s">
        <v>187</v>
      </c>
      <c r="E321" s="162">
        <v>0</v>
      </c>
      <c r="F321" s="162">
        <v>0</v>
      </c>
      <c r="G321" s="162">
        <v>12</v>
      </c>
      <c r="H321" s="162">
        <v>152.75</v>
      </c>
      <c r="I321" s="252">
        <v>0</v>
      </c>
      <c r="J321" s="252">
        <f t="shared" si="121"/>
        <v>1272.9166666666665</v>
      </c>
    </row>
    <row r="322" spans="1:10" x14ac:dyDescent="0.25">
      <c r="A322" s="22"/>
      <c r="B322" s="92">
        <v>3236</v>
      </c>
      <c r="C322" s="92"/>
      <c r="D322" s="95" t="s">
        <v>53</v>
      </c>
      <c r="E322" s="55">
        <f>SUM(E323:E324)</f>
        <v>1299.04</v>
      </c>
      <c r="F322" s="55">
        <f>SUM(F323:F324)</f>
        <v>1500</v>
      </c>
      <c r="G322" s="55">
        <f>SUM(G323:G324)</f>
        <v>1500</v>
      </c>
      <c r="H322" s="55">
        <f>SUM(H323:H324)</f>
        <v>1309.6300000000001</v>
      </c>
      <c r="I322" s="254">
        <f t="shared" ref="I322:I358" si="122">IF(H322&gt;0,H322/E322*100,0)</f>
        <v>100.81521739130437</v>
      </c>
      <c r="J322" s="254">
        <f t="shared" si="121"/>
        <v>87.308666666666682</v>
      </c>
    </row>
    <row r="323" spans="1:10" x14ac:dyDescent="0.25">
      <c r="A323" s="22"/>
      <c r="B323" s="23"/>
      <c r="C323" s="160">
        <v>32361</v>
      </c>
      <c r="D323" s="164" t="s">
        <v>158</v>
      </c>
      <c r="E323" s="162">
        <v>596.66999999999996</v>
      </c>
      <c r="F323" s="162">
        <v>900</v>
      </c>
      <c r="G323" s="162">
        <v>900</v>
      </c>
      <c r="H323" s="162">
        <v>745.64</v>
      </c>
      <c r="I323" s="252">
        <f t="shared" si="122"/>
        <v>124.96689962625909</v>
      </c>
      <c r="J323" s="252">
        <f t="shared" si="121"/>
        <v>82.848888888888879</v>
      </c>
    </row>
    <row r="324" spans="1:10" x14ac:dyDescent="0.25">
      <c r="A324" s="22"/>
      <c r="B324" s="23"/>
      <c r="C324" s="160">
        <v>32369</v>
      </c>
      <c r="D324" s="164" t="s">
        <v>159</v>
      </c>
      <c r="E324" s="162">
        <v>702.37</v>
      </c>
      <c r="F324" s="162">
        <v>600</v>
      </c>
      <c r="G324" s="162">
        <v>600</v>
      </c>
      <c r="H324" s="162">
        <v>563.99</v>
      </c>
      <c r="I324" s="252">
        <f t="shared" si="122"/>
        <v>80.298133462420097</v>
      </c>
      <c r="J324" s="252">
        <f t="shared" si="121"/>
        <v>93.998333333333335</v>
      </c>
    </row>
    <row r="325" spans="1:10" x14ac:dyDescent="0.25">
      <c r="A325" s="22"/>
      <c r="B325" s="92">
        <v>3237</v>
      </c>
      <c r="C325" s="92"/>
      <c r="D325" s="95" t="s">
        <v>54</v>
      </c>
      <c r="E325" s="55">
        <f>SUM(E326:E329)</f>
        <v>7423.7</v>
      </c>
      <c r="F325" s="55">
        <f>SUM(F326:F329)</f>
        <v>8000</v>
      </c>
      <c r="G325" s="55">
        <f>SUM(G326:G329)</f>
        <v>8000</v>
      </c>
      <c r="H325" s="55">
        <f>SUM(H326:H329)</f>
        <v>7349.58</v>
      </c>
      <c r="I325" s="254">
        <f t="shared" si="122"/>
        <v>99.001576033514283</v>
      </c>
      <c r="J325" s="254">
        <f t="shared" si="121"/>
        <v>91.869749999999996</v>
      </c>
    </row>
    <row r="326" spans="1:10" x14ac:dyDescent="0.25">
      <c r="A326" s="22"/>
      <c r="B326" s="23"/>
      <c r="C326" s="160">
        <v>32372</v>
      </c>
      <c r="D326" s="164" t="s">
        <v>215</v>
      </c>
      <c r="E326" s="162">
        <v>148.69999999999999</v>
      </c>
      <c r="F326" s="162">
        <v>200</v>
      </c>
      <c r="G326" s="162">
        <v>200</v>
      </c>
      <c r="H326" s="162">
        <v>89.58</v>
      </c>
      <c r="I326" s="252">
        <f t="shared" si="122"/>
        <v>60.242098184263625</v>
      </c>
      <c r="J326" s="252">
        <f t="shared" si="121"/>
        <v>44.79</v>
      </c>
    </row>
    <row r="327" spans="1:10" x14ac:dyDescent="0.25">
      <c r="A327" s="22"/>
      <c r="B327" s="23"/>
      <c r="C327" s="160">
        <v>32373</v>
      </c>
      <c r="D327" s="164" t="s">
        <v>216</v>
      </c>
      <c r="E327" s="162">
        <v>1875</v>
      </c>
      <c r="F327" s="162">
        <v>1000</v>
      </c>
      <c r="G327" s="162">
        <v>1000</v>
      </c>
      <c r="H327" s="162">
        <v>560</v>
      </c>
      <c r="I327" s="252">
        <f t="shared" si="122"/>
        <v>29.866666666666671</v>
      </c>
      <c r="J327" s="252">
        <f t="shared" si="121"/>
        <v>56.000000000000007</v>
      </c>
    </row>
    <row r="328" spans="1:10" x14ac:dyDescent="0.25">
      <c r="A328" s="22"/>
      <c r="B328" s="23"/>
      <c r="C328" s="160">
        <v>32377</v>
      </c>
      <c r="D328" s="164" t="s">
        <v>217</v>
      </c>
      <c r="E328" s="162">
        <v>0</v>
      </c>
      <c r="F328" s="162">
        <v>0</v>
      </c>
      <c r="G328" s="162">
        <v>0</v>
      </c>
      <c r="H328" s="162">
        <v>0</v>
      </c>
      <c r="I328" s="252">
        <f t="shared" si="122"/>
        <v>0</v>
      </c>
      <c r="J328" s="252">
        <f t="shared" si="121"/>
        <v>0</v>
      </c>
    </row>
    <row r="329" spans="1:10" x14ac:dyDescent="0.25">
      <c r="A329" s="22"/>
      <c r="B329" s="23"/>
      <c r="C329" s="160">
        <v>32379</v>
      </c>
      <c r="D329" s="164" t="s">
        <v>160</v>
      </c>
      <c r="E329" s="162">
        <v>5400</v>
      </c>
      <c r="F329" s="162">
        <v>6800</v>
      </c>
      <c r="G329" s="162">
        <v>6800</v>
      </c>
      <c r="H329" s="162">
        <v>6700</v>
      </c>
      <c r="I329" s="252">
        <f t="shared" si="122"/>
        <v>124.07407407407408</v>
      </c>
      <c r="J329" s="252">
        <f t="shared" si="121"/>
        <v>98.529411764705884</v>
      </c>
    </row>
    <row r="330" spans="1:10" x14ac:dyDescent="0.25">
      <c r="A330" s="22"/>
      <c r="B330" s="92">
        <v>3238</v>
      </c>
      <c r="C330" s="92"/>
      <c r="D330" s="95" t="s">
        <v>55</v>
      </c>
      <c r="E330" s="55">
        <f>SUM(E331)</f>
        <v>866.61</v>
      </c>
      <c r="F330" s="55">
        <f>SUM(F331)</f>
        <v>1000</v>
      </c>
      <c r="G330" s="55">
        <f>SUM(G331)</f>
        <v>1300</v>
      </c>
      <c r="H330" s="55">
        <f>SUM(H331)</f>
        <v>1029.1099999999999</v>
      </c>
      <c r="I330" s="254">
        <f t="shared" si="122"/>
        <v>118.75122604170272</v>
      </c>
      <c r="J330" s="254">
        <f t="shared" si="121"/>
        <v>79.162307692307692</v>
      </c>
    </row>
    <row r="331" spans="1:10" x14ac:dyDescent="0.25">
      <c r="A331" s="22"/>
      <c r="B331" s="23"/>
      <c r="C331" s="160">
        <v>32389</v>
      </c>
      <c r="D331" s="164" t="s">
        <v>161</v>
      </c>
      <c r="E331" s="162">
        <v>866.61</v>
      </c>
      <c r="F331" s="162">
        <v>1000</v>
      </c>
      <c r="G331" s="162">
        <v>1300</v>
      </c>
      <c r="H331" s="162">
        <v>1029.1099999999999</v>
      </c>
      <c r="I331" s="252">
        <f t="shared" si="122"/>
        <v>118.75122604170272</v>
      </c>
      <c r="J331" s="252">
        <f t="shared" si="121"/>
        <v>79.162307692307692</v>
      </c>
    </row>
    <row r="332" spans="1:10" x14ac:dyDescent="0.25">
      <c r="A332" s="22"/>
      <c r="B332" s="92">
        <v>3239</v>
      </c>
      <c r="C332" s="92"/>
      <c r="D332" s="95" t="s">
        <v>56</v>
      </c>
      <c r="E332" s="55">
        <f>SUM(E333:E334)</f>
        <v>901</v>
      </c>
      <c r="F332" s="55">
        <f>SUM(F333:F334)</f>
        <v>1500</v>
      </c>
      <c r="G332" s="55">
        <f>SUM(G333:G334)</f>
        <v>1500</v>
      </c>
      <c r="H332" s="55">
        <f>SUM(H333:H334)</f>
        <v>818.75</v>
      </c>
      <c r="I332" s="254">
        <f t="shared" si="122"/>
        <v>90.871254162042163</v>
      </c>
      <c r="J332" s="254">
        <f t="shared" si="121"/>
        <v>54.583333333333329</v>
      </c>
    </row>
    <row r="333" spans="1:10" x14ac:dyDescent="0.25">
      <c r="A333" s="22"/>
      <c r="B333" s="23"/>
      <c r="C333" s="160">
        <v>32391</v>
      </c>
      <c r="D333" s="164" t="s">
        <v>162</v>
      </c>
      <c r="E333" s="162">
        <v>0</v>
      </c>
      <c r="F333" s="162">
        <v>0</v>
      </c>
      <c r="G333" s="162">
        <v>0</v>
      </c>
      <c r="H333" s="162">
        <v>0</v>
      </c>
      <c r="I333" s="252">
        <f t="shared" si="122"/>
        <v>0</v>
      </c>
      <c r="J333" s="252">
        <f t="shared" si="121"/>
        <v>0</v>
      </c>
    </row>
    <row r="334" spans="1:10" x14ac:dyDescent="0.25">
      <c r="A334" s="22"/>
      <c r="B334" s="23"/>
      <c r="C334" s="160">
        <v>32399</v>
      </c>
      <c r="D334" s="164" t="s">
        <v>163</v>
      </c>
      <c r="E334" s="162">
        <v>901</v>
      </c>
      <c r="F334" s="162">
        <v>1500</v>
      </c>
      <c r="G334" s="162">
        <v>1500</v>
      </c>
      <c r="H334" s="162">
        <v>818.75</v>
      </c>
      <c r="I334" s="252">
        <f t="shared" si="122"/>
        <v>90.871254162042163</v>
      </c>
      <c r="J334" s="252">
        <f t="shared" si="121"/>
        <v>54.583333333333329</v>
      </c>
    </row>
    <row r="335" spans="1:10" s="14" customFormat="1" x14ac:dyDescent="0.25">
      <c r="A335" s="37"/>
      <c r="B335" s="38">
        <v>324</v>
      </c>
      <c r="C335" s="38"/>
      <c r="D335" s="96" t="s">
        <v>57</v>
      </c>
      <c r="E335" s="121">
        <f t="shared" ref="E335:H335" si="123">SUM(E336)</f>
        <v>73.739999999999995</v>
      </c>
      <c r="F335" s="121">
        <f t="shared" si="123"/>
        <v>200</v>
      </c>
      <c r="G335" s="121">
        <f t="shared" si="123"/>
        <v>200</v>
      </c>
      <c r="H335" s="121">
        <f t="shared" si="123"/>
        <v>0</v>
      </c>
      <c r="I335" s="121">
        <f t="shared" si="122"/>
        <v>0</v>
      </c>
      <c r="J335" s="17">
        <f t="shared" si="121"/>
        <v>0</v>
      </c>
    </row>
    <row r="336" spans="1:10" x14ac:dyDescent="0.25">
      <c r="A336" s="22"/>
      <c r="B336" s="92">
        <v>3241</v>
      </c>
      <c r="C336" s="92"/>
      <c r="D336" s="95" t="s">
        <v>57</v>
      </c>
      <c r="E336" s="55">
        <f>SUM(E337)</f>
        <v>73.739999999999995</v>
      </c>
      <c r="F336" s="55">
        <f>SUM(F337)</f>
        <v>200</v>
      </c>
      <c r="G336" s="55">
        <f>SUM(G337)</f>
        <v>200</v>
      </c>
      <c r="H336" s="55">
        <f>SUM(H337)</f>
        <v>0</v>
      </c>
      <c r="I336" s="254">
        <f t="shared" si="122"/>
        <v>0</v>
      </c>
      <c r="J336" s="254">
        <f t="shared" si="121"/>
        <v>0</v>
      </c>
    </row>
    <row r="337" spans="1:10" x14ac:dyDescent="0.25">
      <c r="A337" s="22"/>
      <c r="B337" s="23"/>
      <c r="C337" s="160">
        <v>32412</v>
      </c>
      <c r="D337" s="164" t="s">
        <v>188</v>
      </c>
      <c r="E337" s="162">
        <v>73.739999999999995</v>
      </c>
      <c r="F337" s="162">
        <v>200</v>
      </c>
      <c r="G337" s="162">
        <v>200</v>
      </c>
      <c r="H337" s="162">
        <v>0</v>
      </c>
      <c r="I337" s="252">
        <f t="shared" si="122"/>
        <v>0</v>
      </c>
      <c r="J337" s="252">
        <f t="shared" si="121"/>
        <v>0</v>
      </c>
    </row>
    <row r="338" spans="1:10" s="14" customFormat="1" x14ac:dyDescent="0.25">
      <c r="A338" s="37"/>
      <c r="B338" s="38">
        <v>329</v>
      </c>
      <c r="C338" s="38"/>
      <c r="D338" s="96" t="s">
        <v>58</v>
      </c>
      <c r="E338" s="121">
        <f>SUM(E339+E341+E344+E346+E348+E351)</f>
        <v>906.61999999999989</v>
      </c>
      <c r="F338" s="121">
        <f>SUM(F339+F341+F344+F346+F348+F351)</f>
        <v>910</v>
      </c>
      <c r="G338" s="121">
        <f>SUM(G339+G341+G344+G346+G348+G351)</f>
        <v>1460</v>
      </c>
      <c r="H338" s="121">
        <f>SUM(H339+H341+H344+H346+H348+H351)</f>
        <v>1232.27</v>
      </c>
      <c r="I338" s="121">
        <f t="shared" si="122"/>
        <v>135.91912819042159</v>
      </c>
      <c r="J338" s="17">
        <f t="shared" si="121"/>
        <v>84.402054794520538</v>
      </c>
    </row>
    <row r="339" spans="1:10" x14ac:dyDescent="0.25">
      <c r="A339" s="22"/>
      <c r="B339" s="92">
        <v>3291</v>
      </c>
      <c r="C339" s="92"/>
      <c r="D339" s="95" t="s">
        <v>96</v>
      </c>
      <c r="E339" s="55">
        <f>SUM(E340)</f>
        <v>0</v>
      </c>
      <c r="F339" s="55">
        <f>SUM(F340)</f>
        <v>100</v>
      </c>
      <c r="G339" s="55">
        <f>SUM(G340)</f>
        <v>100</v>
      </c>
      <c r="H339" s="55">
        <f>SUM(H340)</f>
        <v>0</v>
      </c>
      <c r="I339" s="254">
        <f t="shared" si="122"/>
        <v>0</v>
      </c>
      <c r="J339" s="254">
        <f t="shared" si="121"/>
        <v>0</v>
      </c>
    </row>
    <row r="340" spans="1:10" x14ac:dyDescent="0.25">
      <c r="A340" s="22"/>
      <c r="B340" s="23"/>
      <c r="C340" s="160">
        <v>32911</v>
      </c>
      <c r="D340" s="164" t="s">
        <v>96</v>
      </c>
      <c r="E340" s="162">
        <v>0</v>
      </c>
      <c r="F340" s="162">
        <v>100</v>
      </c>
      <c r="G340" s="162">
        <v>100</v>
      </c>
      <c r="H340" s="162">
        <v>0</v>
      </c>
      <c r="I340" s="252">
        <f t="shared" si="122"/>
        <v>0</v>
      </c>
      <c r="J340" s="252">
        <f t="shared" si="121"/>
        <v>0</v>
      </c>
    </row>
    <row r="341" spans="1:10" x14ac:dyDescent="0.25">
      <c r="A341" s="22"/>
      <c r="B341" s="92">
        <v>3292</v>
      </c>
      <c r="C341" s="92"/>
      <c r="D341" s="95" t="s">
        <v>60</v>
      </c>
      <c r="E341" s="55">
        <f>SUM(E342:E343)</f>
        <v>409.45</v>
      </c>
      <c r="F341" s="55">
        <f>SUM(F342:F343)</f>
        <v>450</v>
      </c>
      <c r="G341" s="55">
        <f>SUM(G342:G343)</f>
        <v>550</v>
      </c>
      <c r="H341" s="55">
        <f>SUM(H342:H343)</f>
        <v>520.87</v>
      </c>
      <c r="I341" s="254">
        <f t="shared" si="122"/>
        <v>127.21211381121016</v>
      </c>
      <c r="J341" s="254">
        <f t="shared" si="121"/>
        <v>94.703636363636363</v>
      </c>
    </row>
    <row r="342" spans="1:10" x14ac:dyDescent="0.25">
      <c r="A342" s="22"/>
      <c r="B342" s="23"/>
      <c r="C342" s="160">
        <v>32922</v>
      </c>
      <c r="D342" s="164" t="s">
        <v>189</v>
      </c>
      <c r="E342" s="162">
        <v>409.45</v>
      </c>
      <c r="F342" s="162">
        <v>450</v>
      </c>
      <c r="G342" s="162">
        <v>550</v>
      </c>
      <c r="H342" s="162">
        <v>520.87</v>
      </c>
      <c r="I342" s="252">
        <f t="shared" si="122"/>
        <v>127.21211381121016</v>
      </c>
      <c r="J342" s="252">
        <f t="shared" si="121"/>
        <v>94.703636363636363</v>
      </c>
    </row>
    <row r="343" spans="1:10" x14ac:dyDescent="0.25">
      <c r="A343" s="22"/>
      <c r="B343" s="23"/>
      <c r="C343" s="160">
        <v>32923</v>
      </c>
      <c r="D343" s="164" t="s">
        <v>190</v>
      </c>
      <c r="E343" s="162">
        <v>0</v>
      </c>
      <c r="F343" s="162">
        <v>0</v>
      </c>
      <c r="G343" s="162">
        <v>0</v>
      </c>
      <c r="H343" s="162">
        <v>0</v>
      </c>
      <c r="I343" s="252">
        <f t="shared" si="122"/>
        <v>0</v>
      </c>
      <c r="J343" s="252">
        <f t="shared" si="121"/>
        <v>0</v>
      </c>
    </row>
    <row r="344" spans="1:10" x14ac:dyDescent="0.25">
      <c r="A344" s="22"/>
      <c r="B344" s="92">
        <v>3293</v>
      </c>
      <c r="C344" s="92"/>
      <c r="D344" s="95" t="s">
        <v>61</v>
      </c>
      <c r="E344" s="55">
        <f>SUM(E345)</f>
        <v>261.08999999999997</v>
      </c>
      <c r="F344" s="55">
        <f>SUM(F345)</f>
        <v>250</v>
      </c>
      <c r="G344" s="55">
        <f>SUM(G345)</f>
        <v>200</v>
      </c>
      <c r="H344" s="55">
        <f>SUM(H345)</f>
        <v>178.4</v>
      </c>
      <c r="I344" s="254">
        <f t="shared" si="122"/>
        <v>68.328928721896673</v>
      </c>
      <c r="J344" s="254">
        <f t="shared" si="121"/>
        <v>89.2</v>
      </c>
    </row>
    <row r="345" spans="1:10" x14ac:dyDescent="0.25">
      <c r="A345" s="22"/>
      <c r="B345" s="23"/>
      <c r="C345" s="160">
        <v>32931</v>
      </c>
      <c r="D345" s="164" t="s">
        <v>61</v>
      </c>
      <c r="E345" s="162">
        <v>261.08999999999997</v>
      </c>
      <c r="F345" s="162">
        <v>250</v>
      </c>
      <c r="G345" s="162">
        <v>200</v>
      </c>
      <c r="H345" s="162">
        <v>178.4</v>
      </c>
      <c r="I345" s="252">
        <f t="shared" si="122"/>
        <v>68.328928721896673</v>
      </c>
      <c r="J345" s="252">
        <f t="shared" si="121"/>
        <v>89.2</v>
      </c>
    </row>
    <row r="346" spans="1:10" x14ac:dyDescent="0.25">
      <c r="A346" s="22"/>
      <c r="B346" s="92">
        <v>3294</v>
      </c>
      <c r="C346" s="92"/>
      <c r="D346" s="95" t="s">
        <v>62</v>
      </c>
      <c r="E346" s="55">
        <f>SUM(E347)</f>
        <v>0</v>
      </c>
      <c r="F346" s="55">
        <f>SUM(F347)</f>
        <v>0</v>
      </c>
      <c r="G346" s="55">
        <f>SUM(G347)</f>
        <v>0</v>
      </c>
      <c r="H346" s="55">
        <f>SUM(H347)</f>
        <v>0</v>
      </c>
      <c r="I346" s="254">
        <f t="shared" si="122"/>
        <v>0</v>
      </c>
      <c r="J346" s="254">
        <f t="shared" si="121"/>
        <v>0</v>
      </c>
    </row>
    <row r="347" spans="1:10" x14ac:dyDescent="0.25">
      <c r="A347" s="22"/>
      <c r="B347" s="23"/>
      <c r="C347" s="160">
        <v>32941</v>
      </c>
      <c r="D347" s="164" t="s">
        <v>191</v>
      </c>
      <c r="E347" s="162">
        <v>0</v>
      </c>
      <c r="F347" s="162">
        <v>0</v>
      </c>
      <c r="G347" s="162">
        <v>0</v>
      </c>
      <c r="H347" s="162">
        <v>0</v>
      </c>
      <c r="I347" s="252">
        <f t="shared" si="122"/>
        <v>0</v>
      </c>
      <c r="J347" s="252">
        <f t="shared" si="121"/>
        <v>0</v>
      </c>
    </row>
    <row r="348" spans="1:10" x14ac:dyDescent="0.25">
      <c r="A348" s="22"/>
      <c r="B348" s="92">
        <v>3295</v>
      </c>
      <c r="C348" s="92"/>
      <c r="D348" s="95" t="s">
        <v>63</v>
      </c>
      <c r="E348" s="55">
        <f>SUM(E349:E350)</f>
        <v>79.63</v>
      </c>
      <c r="F348" s="55">
        <f>SUM(F349:F350)</f>
        <v>10</v>
      </c>
      <c r="G348" s="55">
        <f>SUM(G349:G350)</f>
        <v>10</v>
      </c>
      <c r="H348" s="55">
        <f>SUM(H349:H350)</f>
        <v>0</v>
      </c>
      <c r="I348" s="254">
        <f t="shared" si="122"/>
        <v>0</v>
      </c>
      <c r="J348" s="254">
        <f t="shared" si="121"/>
        <v>0</v>
      </c>
    </row>
    <row r="349" spans="1:10" x14ac:dyDescent="0.25">
      <c r="A349" s="22"/>
      <c r="B349" s="23"/>
      <c r="C349" s="160">
        <v>32951</v>
      </c>
      <c r="D349" s="164" t="s">
        <v>164</v>
      </c>
      <c r="E349" s="162">
        <v>79.63</v>
      </c>
      <c r="F349" s="162">
        <v>10</v>
      </c>
      <c r="G349" s="162">
        <v>10</v>
      </c>
      <c r="H349" s="162">
        <v>0</v>
      </c>
      <c r="I349" s="252">
        <f t="shared" si="122"/>
        <v>0</v>
      </c>
      <c r="J349" s="252">
        <f t="shared" si="121"/>
        <v>0</v>
      </c>
    </row>
    <row r="350" spans="1:10" x14ac:dyDescent="0.25">
      <c r="A350" s="22"/>
      <c r="B350" s="23"/>
      <c r="C350" s="160">
        <v>32959</v>
      </c>
      <c r="D350" s="164" t="s">
        <v>165</v>
      </c>
      <c r="E350" s="162">
        <v>0</v>
      </c>
      <c r="F350" s="162">
        <v>0</v>
      </c>
      <c r="G350" s="162">
        <v>0</v>
      </c>
      <c r="H350" s="162">
        <v>0</v>
      </c>
      <c r="I350" s="252">
        <f t="shared" si="122"/>
        <v>0</v>
      </c>
      <c r="J350" s="252">
        <f t="shared" si="121"/>
        <v>0</v>
      </c>
    </row>
    <row r="351" spans="1:10" x14ac:dyDescent="0.25">
      <c r="A351" s="22"/>
      <c r="B351" s="92">
        <v>3299</v>
      </c>
      <c r="C351" s="92"/>
      <c r="D351" s="95" t="s">
        <v>58</v>
      </c>
      <c r="E351" s="55">
        <f>SUM(E352:E353)</f>
        <v>156.44999999999999</v>
      </c>
      <c r="F351" s="55">
        <f>SUM(F352:F353)</f>
        <v>100</v>
      </c>
      <c r="G351" s="55">
        <f>SUM(G352:G353)</f>
        <v>600</v>
      </c>
      <c r="H351" s="55">
        <f>SUM(H352:H353)</f>
        <v>533</v>
      </c>
      <c r="I351" s="254">
        <f t="shared" si="122"/>
        <v>340.68392457654204</v>
      </c>
      <c r="J351" s="254">
        <f t="shared" si="121"/>
        <v>88.833333333333329</v>
      </c>
    </row>
    <row r="352" spans="1:10" x14ac:dyDescent="0.25">
      <c r="A352" s="22"/>
      <c r="B352" s="23"/>
      <c r="C352" s="160">
        <v>32991</v>
      </c>
      <c r="D352" s="164" t="s">
        <v>192</v>
      </c>
      <c r="E352" s="162">
        <v>156.44999999999999</v>
      </c>
      <c r="F352" s="162">
        <v>100</v>
      </c>
      <c r="G352" s="162">
        <v>600</v>
      </c>
      <c r="H352" s="162">
        <v>533</v>
      </c>
      <c r="I352" s="252">
        <f t="shared" si="122"/>
        <v>340.68392457654204</v>
      </c>
      <c r="J352" s="252">
        <f t="shared" si="121"/>
        <v>88.833333333333329</v>
      </c>
    </row>
    <row r="353" spans="1:10" x14ac:dyDescent="0.25">
      <c r="A353" s="22"/>
      <c r="B353" s="23"/>
      <c r="C353" s="160">
        <v>32999</v>
      </c>
      <c r="D353" s="164" t="s">
        <v>58</v>
      </c>
      <c r="E353" s="162">
        <v>0</v>
      </c>
      <c r="F353" s="162">
        <v>0</v>
      </c>
      <c r="G353" s="162">
        <v>0</v>
      </c>
      <c r="H353" s="162">
        <v>0</v>
      </c>
      <c r="I353" s="252">
        <f t="shared" si="122"/>
        <v>0</v>
      </c>
      <c r="J353" s="252">
        <f t="shared" si="121"/>
        <v>0</v>
      </c>
    </row>
    <row r="354" spans="1:10" s="50" customFormat="1" x14ac:dyDescent="0.25">
      <c r="A354" s="47">
        <v>34</v>
      </c>
      <c r="B354" s="51"/>
      <c r="C354" s="51"/>
      <c r="D354" s="82" t="s">
        <v>25</v>
      </c>
      <c r="E354" s="153">
        <f t="shared" ref="E354:H355" si="124">SUM(E355)</f>
        <v>0</v>
      </c>
      <c r="F354" s="153">
        <f t="shared" si="124"/>
        <v>0</v>
      </c>
      <c r="G354" s="153">
        <f t="shared" si="124"/>
        <v>0</v>
      </c>
      <c r="H354" s="153">
        <f t="shared" si="124"/>
        <v>0</v>
      </c>
      <c r="I354" s="121">
        <f t="shared" si="122"/>
        <v>0</v>
      </c>
      <c r="J354" s="17">
        <f t="shared" si="121"/>
        <v>0</v>
      </c>
    </row>
    <row r="355" spans="1:10" s="14" customFormat="1" x14ac:dyDescent="0.25">
      <c r="A355" s="37"/>
      <c r="B355" s="38">
        <v>343</v>
      </c>
      <c r="C355" s="38"/>
      <c r="D355" s="96" t="s">
        <v>64</v>
      </c>
      <c r="E355" s="121">
        <f t="shared" si="124"/>
        <v>0</v>
      </c>
      <c r="F355" s="121">
        <f t="shared" si="124"/>
        <v>0</v>
      </c>
      <c r="G355" s="121">
        <f t="shared" si="124"/>
        <v>0</v>
      </c>
      <c r="H355" s="121">
        <f t="shared" si="124"/>
        <v>0</v>
      </c>
      <c r="I355" s="121">
        <f t="shared" si="122"/>
        <v>0</v>
      </c>
      <c r="J355" s="17">
        <f t="shared" si="121"/>
        <v>0</v>
      </c>
    </row>
    <row r="356" spans="1:10" x14ac:dyDescent="0.25">
      <c r="A356" s="22"/>
      <c r="B356" s="92">
        <v>3431</v>
      </c>
      <c r="C356" s="92"/>
      <c r="D356" s="84" t="s">
        <v>65</v>
      </c>
      <c r="E356" s="55">
        <f>SUM(E357:E358)</f>
        <v>0</v>
      </c>
      <c r="F356" s="55">
        <f>SUM(F357:F358)</f>
        <v>0</v>
      </c>
      <c r="G356" s="55">
        <f>SUM(G357:G358)</f>
        <v>0</v>
      </c>
      <c r="H356" s="55">
        <f>SUM(H357:H358)</f>
        <v>0</v>
      </c>
      <c r="I356" s="254">
        <f t="shared" si="122"/>
        <v>0</v>
      </c>
      <c r="J356" s="254">
        <f t="shared" si="121"/>
        <v>0</v>
      </c>
    </row>
    <row r="357" spans="1:10" x14ac:dyDescent="0.25">
      <c r="A357" s="22"/>
      <c r="B357" s="23"/>
      <c r="C357" s="160">
        <v>34311</v>
      </c>
      <c r="D357" s="165" t="s">
        <v>166</v>
      </c>
      <c r="E357" s="162">
        <v>0</v>
      </c>
      <c r="F357" s="162">
        <v>0</v>
      </c>
      <c r="G357" s="162">
        <v>0</v>
      </c>
      <c r="H357" s="162">
        <v>0</v>
      </c>
      <c r="I357" s="252">
        <f t="shared" si="122"/>
        <v>0</v>
      </c>
      <c r="J357" s="252">
        <f t="shared" si="121"/>
        <v>0</v>
      </c>
    </row>
    <row r="358" spans="1:10" ht="15.75" thickBot="1" x14ac:dyDescent="0.3">
      <c r="A358" s="158"/>
      <c r="B358" s="159"/>
      <c r="C358" s="166">
        <v>34312</v>
      </c>
      <c r="D358" s="167" t="s">
        <v>167</v>
      </c>
      <c r="E358" s="168">
        <v>0</v>
      </c>
      <c r="F358" s="168">
        <v>0</v>
      </c>
      <c r="G358" s="168">
        <v>0</v>
      </c>
      <c r="H358" s="168">
        <v>0</v>
      </c>
      <c r="I358" s="273">
        <f t="shared" si="122"/>
        <v>0</v>
      </c>
      <c r="J358" s="274">
        <f t="shared" si="121"/>
        <v>0</v>
      </c>
    </row>
    <row r="359" spans="1:10" s="98" customFormat="1" x14ac:dyDescent="0.25">
      <c r="A359" s="310" t="s">
        <v>68</v>
      </c>
      <c r="B359" s="311"/>
      <c r="C359" s="312"/>
      <c r="D359" s="221" t="s">
        <v>69</v>
      </c>
      <c r="E359" s="220">
        <f t="shared" ref="E359:H360" si="125">SUM(E360)</f>
        <v>80500</v>
      </c>
      <c r="F359" s="220">
        <f t="shared" si="125"/>
        <v>95000</v>
      </c>
      <c r="G359" s="220">
        <f t="shared" si="125"/>
        <v>62100</v>
      </c>
      <c r="H359" s="220">
        <f t="shared" si="125"/>
        <v>62400</v>
      </c>
      <c r="I359" s="259">
        <f t="shared" ref="I359" si="126">IF(H359&gt;0,H359/E359*100,0)</f>
        <v>77.515527950310556</v>
      </c>
      <c r="J359" s="260">
        <f t="shared" ref="J359" si="127">IF(H359&gt;0,H359/G359*100,0)</f>
        <v>100.48309178743962</v>
      </c>
    </row>
    <row r="360" spans="1:10" x14ac:dyDescent="0.25">
      <c r="A360" s="307">
        <v>3</v>
      </c>
      <c r="B360" s="308"/>
      <c r="C360" s="309"/>
      <c r="D360" s="80" t="s">
        <v>6</v>
      </c>
      <c r="E360" s="120">
        <f t="shared" si="125"/>
        <v>80500</v>
      </c>
      <c r="F360" s="120">
        <f t="shared" si="125"/>
        <v>95000</v>
      </c>
      <c r="G360" s="120">
        <f t="shared" si="125"/>
        <v>62100</v>
      </c>
      <c r="H360" s="120">
        <f t="shared" si="125"/>
        <v>62400</v>
      </c>
      <c r="I360" s="121">
        <f t="shared" ref="I360:I368" si="128">IF(H360&gt;0,H360/E360*100,0)</f>
        <v>77.515527950310556</v>
      </c>
      <c r="J360" s="17">
        <f t="shared" ref="J360:J368" si="129">IF(H360&gt;0,H360/G360*100,0)</f>
        <v>100.48309178743962</v>
      </c>
    </row>
    <row r="361" spans="1:10" s="26" customFormat="1" x14ac:dyDescent="0.25">
      <c r="A361" s="47">
        <v>31</v>
      </c>
      <c r="B361" s="48"/>
      <c r="C361" s="49"/>
      <c r="D361" s="82" t="s">
        <v>7</v>
      </c>
      <c r="E361" s="153">
        <f>SUM(E362+E365+E367)</f>
        <v>80500</v>
      </c>
      <c r="F361" s="153">
        <f>SUM(F362+F365+F367)</f>
        <v>95000</v>
      </c>
      <c r="G361" s="153">
        <f>SUM(G362+G365+G367)</f>
        <v>62100</v>
      </c>
      <c r="H361" s="153">
        <f>SUM(H362+H365+H367)</f>
        <v>62400</v>
      </c>
      <c r="I361" s="121">
        <f t="shared" si="128"/>
        <v>77.515527950310556</v>
      </c>
      <c r="J361" s="17">
        <f t="shared" si="129"/>
        <v>100.48309178743962</v>
      </c>
    </row>
    <row r="362" spans="1:10" s="14" customFormat="1" x14ac:dyDescent="0.25">
      <c r="A362" s="37"/>
      <c r="B362" s="38">
        <v>311</v>
      </c>
      <c r="C362" s="39"/>
      <c r="D362" s="83" t="s">
        <v>26</v>
      </c>
      <c r="E362" s="121">
        <f t="shared" ref="E362:H362" si="130">SUM(E363)</f>
        <v>80500</v>
      </c>
      <c r="F362" s="121">
        <f t="shared" si="130"/>
        <v>95000</v>
      </c>
      <c r="G362" s="121">
        <f t="shared" si="130"/>
        <v>62100</v>
      </c>
      <c r="H362" s="121">
        <f t="shared" si="130"/>
        <v>62400</v>
      </c>
      <c r="I362" s="121">
        <f t="shared" si="128"/>
        <v>77.515527950310556</v>
      </c>
      <c r="J362" s="17">
        <f t="shared" si="129"/>
        <v>100.48309178743962</v>
      </c>
    </row>
    <row r="363" spans="1:10" x14ac:dyDescent="0.25">
      <c r="A363" s="22"/>
      <c r="B363" s="92">
        <v>3111</v>
      </c>
      <c r="C363" s="53"/>
      <c r="D363" s="84" t="s">
        <v>28</v>
      </c>
      <c r="E363" s="55">
        <f>SUM(E364)</f>
        <v>80500</v>
      </c>
      <c r="F363" s="55">
        <f>SUM(F364)</f>
        <v>95000</v>
      </c>
      <c r="G363" s="55">
        <f>SUM(G364)</f>
        <v>62100</v>
      </c>
      <c r="H363" s="55">
        <f>SUM(H364)</f>
        <v>62400</v>
      </c>
      <c r="I363" s="254">
        <f t="shared" si="128"/>
        <v>77.515527950310556</v>
      </c>
      <c r="J363" s="254">
        <f t="shared" si="129"/>
        <v>100.48309178743962</v>
      </c>
    </row>
    <row r="364" spans="1:10" x14ac:dyDescent="0.25">
      <c r="A364" s="156"/>
      <c r="B364" s="157"/>
      <c r="C364" s="169">
        <v>31111</v>
      </c>
      <c r="D364" s="170" t="s">
        <v>137</v>
      </c>
      <c r="E364" s="171">
        <v>80500</v>
      </c>
      <c r="F364" s="171">
        <v>95000</v>
      </c>
      <c r="G364" s="171">
        <v>62100</v>
      </c>
      <c r="H364" s="171">
        <v>62400</v>
      </c>
      <c r="I364" s="252">
        <f t="shared" si="128"/>
        <v>77.515527950310556</v>
      </c>
      <c r="J364" s="252">
        <f t="shared" si="129"/>
        <v>100.48309178743962</v>
      </c>
    </row>
    <row r="365" spans="1:10" s="14" customFormat="1" x14ac:dyDescent="0.25">
      <c r="A365" s="89"/>
      <c r="B365" s="90">
        <v>312</v>
      </c>
      <c r="C365" s="91"/>
      <c r="D365" s="148" t="s">
        <v>27</v>
      </c>
      <c r="E365" s="155">
        <f t="shared" ref="E365:H365" si="131">SUM(E366)</f>
        <v>0</v>
      </c>
      <c r="F365" s="155">
        <f t="shared" si="131"/>
        <v>0</v>
      </c>
      <c r="G365" s="155">
        <f t="shared" si="131"/>
        <v>0</v>
      </c>
      <c r="H365" s="155">
        <f t="shared" si="131"/>
        <v>0</v>
      </c>
      <c r="I365" s="121">
        <f t="shared" si="128"/>
        <v>0</v>
      </c>
      <c r="J365" s="17">
        <f t="shared" si="129"/>
        <v>0</v>
      </c>
    </row>
    <row r="366" spans="1:10" x14ac:dyDescent="0.25">
      <c r="A366" s="22"/>
      <c r="B366" s="92">
        <v>3121</v>
      </c>
      <c r="C366" s="53"/>
      <c r="D366" s="84" t="s">
        <v>29</v>
      </c>
      <c r="E366" s="55">
        <v>0</v>
      </c>
      <c r="F366" s="55">
        <v>0</v>
      </c>
      <c r="G366" s="55">
        <v>0</v>
      </c>
      <c r="H366" s="55">
        <v>0</v>
      </c>
      <c r="I366" s="254">
        <f t="shared" si="128"/>
        <v>0</v>
      </c>
      <c r="J366" s="254">
        <f t="shared" si="129"/>
        <v>0</v>
      </c>
    </row>
    <row r="367" spans="1:10" s="14" customFormat="1" x14ac:dyDescent="0.25">
      <c r="A367" s="37"/>
      <c r="B367" s="38">
        <v>313</v>
      </c>
      <c r="C367" s="39"/>
      <c r="D367" s="83" t="s">
        <v>30</v>
      </c>
      <c r="E367" s="121">
        <f t="shared" ref="E367:H367" si="132">SUM(E368)</f>
        <v>0</v>
      </c>
      <c r="F367" s="121">
        <f t="shared" si="132"/>
        <v>0</v>
      </c>
      <c r="G367" s="121">
        <f t="shared" si="132"/>
        <v>0</v>
      </c>
      <c r="H367" s="121">
        <f t="shared" si="132"/>
        <v>0</v>
      </c>
      <c r="I367" s="121">
        <f t="shared" si="128"/>
        <v>0</v>
      </c>
      <c r="J367" s="17">
        <f t="shared" si="129"/>
        <v>0</v>
      </c>
    </row>
    <row r="368" spans="1:10" ht="15.75" thickBot="1" x14ac:dyDescent="0.3">
      <c r="A368" s="41"/>
      <c r="B368" s="40"/>
      <c r="C368" s="56">
        <v>3132</v>
      </c>
      <c r="D368" s="85" t="s">
        <v>31</v>
      </c>
      <c r="E368" s="57">
        <v>0</v>
      </c>
      <c r="F368" s="57">
        <v>0</v>
      </c>
      <c r="G368" s="57">
        <v>0</v>
      </c>
      <c r="H368" s="57">
        <v>0</v>
      </c>
      <c r="I368" s="275">
        <f t="shared" si="128"/>
        <v>0</v>
      </c>
      <c r="J368" s="276">
        <f t="shared" si="129"/>
        <v>0</v>
      </c>
    </row>
    <row r="369" spans="1:10" s="98" customFormat="1" x14ac:dyDescent="0.25">
      <c r="A369" s="310" t="s">
        <v>129</v>
      </c>
      <c r="B369" s="311"/>
      <c r="C369" s="312"/>
      <c r="D369" s="219" t="s">
        <v>24</v>
      </c>
      <c r="E369" s="220">
        <f t="shared" ref="E369:H369" si="133">SUM(E370)</f>
        <v>0</v>
      </c>
      <c r="F369" s="220">
        <f t="shared" si="133"/>
        <v>0</v>
      </c>
      <c r="G369" s="220">
        <f t="shared" si="133"/>
        <v>0</v>
      </c>
      <c r="H369" s="220">
        <f t="shared" si="133"/>
        <v>1429</v>
      </c>
      <c r="I369" s="259">
        <v>0</v>
      </c>
      <c r="J369" s="260">
        <v>0</v>
      </c>
    </row>
    <row r="370" spans="1:10" x14ac:dyDescent="0.25">
      <c r="A370" s="307">
        <v>3</v>
      </c>
      <c r="B370" s="308"/>
      <c r="C370" s="309"/>
      <c r="D370" s="80" t="s">
        <v>6</v>
      </c>
      <c r="E370" s="120">
        <f>SUM(E371+E374)</f>
        <v>0</v>
      </c>
      <c r="F370" s="120">
        <f>SUM(F371+F374)</f>
        <v>0</v>
      </c>
      <c r="G370" s="120">
        <f>SUM(G371+G374)</f>
        <v>0</v>
      </c>
      <c r="H370" s="120">
        <f>SUM(H371+H374)</f>
        <v>1429</v>
      </c>
      <c r="I370" s="121">
        <v>0</v>
      </c>
      <c r="J370" s="17">
        <v>0</v>
      </c>
    </row>
    <row r="371" spans="1:10" x14ac:dyDescent="0.25">
      <c r="A371" s="150">
        <v>31</v>
      </c>
      <c r="B371" s="48"/>
      <c r="C371" s="49"/>
      <c r="D371" s="82" t="s">
        <v>7</v>
      </c>
      <c r="E371" s="153">
        <f t="shared" ref="E371:H372" si="134">SUM(E372)</f>
        <v>0</v>
      </c>
      <c r="F371" s="153">
        <f t="shared" si="134"/>
        <v>0</v>
      </c>
      <c r="G371" s="153">
        <f t="shared" si="134"/>
        <v>0</v>
      </c>
      <c r="H371" s="153">
        <f t="shared" si="134"/>
        <v>0</v>
      </c>
      <c r="I371" s="121">
        <f>IF(H371&gt;0,H371/E371*100,0)</f>
        <v>0</v>
      </c>
      <c r="J371" s="17">
        <f>IF(H371&gt;0,H371/G371*100,0)</f>
        <v>0</v>
      </c>
    </row>
    <row r="372" spans="1:10" x14ac:dyDescent="0.25">
      <c r="A372" s="150"/>
      <c r="B372" s="38">
        <v>313</v>
      </c>
      <c r="C372" s="39"/>
      <c r="D372" s="83" t="s">
        <v>30</v>
      </c>
      <c r="E372" s="121">
        <f t="shared" si="134"/>
        <v>0</v>
      </c>
      <c r="F372" s="121">
        <f t="shared" si="134"/>
        <v>0</v>
      </c>
      <c r="G372" s="121">
        <f t="shared" si="134"/>
        <v>0</v>
      </c>
      <c r="H372" s="121">
        <f t="shared" si="134"/>
        <v>0</v>
      </c>
      <c r="I372" s="121">
        <f>IF(H372&gt;0,H372/E372*100,0)</f>
        <v>0</v>
      </c>
      <c r="J372" s="17">
        <f>IF(H372&gt;0,H372/G372*100,0)</f>
        <v>0</v>
      </c>
    </row>
    <row r="373" spans="1:10" x14ac:dyDescent="0.25">
      <c r="A373" s="150"/>
      <c r="B373" s="92">
        <v>3132</v>
      </c>
      <c r="C373" s="53"/>
      <c r="D373" s="84" t="s">
        <v>31</v>
      </c>
      <c r="E373" s="55">
        <v>0</v>
      </c>
      <c r="F373" s="55">
        <v>0</v>
      </c>
      <c r="G373" s="55">
        <v>0</v>
      </c>
      <c r="H373" s="55">
        <v>0</v>
      </c>
      <c r="I373" s="254">
        <f>IF(H373&gt;0,H373/E373*100,0)</f>
        <v>0</v>
      </c>
      <c r="J373" s="254">
        <f>IF(H373&gt;0,H373/G373*100,0)</f>
        <v>0</v>
      </c>
    </row>
    <row r="374" spans="1:10" s="26" customFormat="1" x14ac:dyDescent="0.25">
      <c r="A374" s="47">
        <v>32</v>
      </c>
      <c r="B374" s="151"/>
      <c r="C374" s="152"/>
      <c r="D374" s="110" t="s">
        <v>14</v>
      </c>
      <c r="E374" s="154">
        <f>SUM(E375)</f>
        <v>0</v>
      </c>
      <c r="F374" s="154">
        <f>SUM(F375)</f>
        <v>0</v>
      </c>
      <c r="G374" s="154">
        <f>SUM(G375)</f>
        <v>0</v>
      </c>
      <c r="H374" s="154">
        <f>SUM(H375)</f>
        <v>1429</v>
      </c>
      <c r="I374" s="121">
        <v>0</v>
      </c>
      <c r="J374" s="17">
        <v>0</v>
      </c>
    </row>
    <row r="375" spans="1:10" s="14" customFormat="1" x14ac:dyDescent="0.25">
      <c r="A375" s="37"/>
      <c r="B375" s="38">
        <v>322</v>
      </c>
      <c r="C375" s="39"/>
      <c r="D375" s="96" t="s">
        <v>38</v>
      </c>
      <c r="E375" s="121">
        <f t="shared" ref="E375" si="135">SUM(E377)</f>
        <v>0</v>
      </c>
      <c r="F375" s="121">
        <f t="shared" ref="F375" si="136">SUM(F377)</f>
        <v>0</v>
      </c>
      <c r="G375" s="121">
        <f t="shared" ref="G375:H375" si="137">SUM(G377)</f>
        <v>0</v>
      </c>
      <c r="H375" s="121">
        <f t="shared" si="137"/>
        <v>1429</v>
      </c>
      <c r="I375" s="121">
        <v>0</v>
      </c>
      <c r="J375" s="17">
        <v>0</v>
      </c>
    </row>
    <row r="376" spans="1:10" s="14" customFormat="1" x14ac:dyDescent="0.25">
      <c r="A376" s="222"/>
      <c r="B376" s="227">
        <v>3225</v>
      </c>
      <c r="C376" s="53"/>
      <c r="D376" s="95" t="s">
        <v>43</v>
      </c>
      <c r="E376" s="55">
        <f>SUM(E377)</f>
        <v>0</v>
      </c>
      <c r="F376" s="55">
        <f>SUM(F377)</f>
        <v>0</v>
      </c>
      <c r="G376" s="55">
        <f>SUM(G377)</f>
        <v>0</v>
      </c>
      <c r="H376" s="55">
        <f>SUM(H377)</f>
        <v>1429</v>
      </c>
      <c r="I376" s="254">
        <v>0</v>
      </c>
      <c r="J376" s="254">
        <v>0</v>
      </c>
    </row>
    <row r="377" spans="1:10" ht="15.75" thickBot="1" x14ac:dyDescent="0.3">
      <c r="A377" s="41"/>
      <c r="B377" s="40"/>
      <c r="C377" s="223">
        <v>32251</v>
      </c>
      <c r="D377" s="164" t="s">
        <v>149</v>
      </c>
      <c r="E377" s="168">
        <v>0</v>
      </c>
      <c r="F377" s="168">
        <v>0</v>
      </c>
      <c r="G377" s="168">
        <v>0</v>
      </c>
      <c r="H377" s="168">
        <v>1429</v>
      </c>
      <c r="I377" s="252">
        <v>0</v>
      </c>
      <c r="J377" s="252">
        <v>0</v>
      </c>
    </row>
    <row r="378" spans="1:10" ht="15.75" thickBot="1" x14ac:dyDescent="0.3">
      <c r="A378" s="66"/>
      <c r="B378" s="67"/>
      <c r="C378" s="67"/>
      <c r="D378" s="68"/>
      <c r="E378" s="173"/>
      <c r="F378" s="173"/>
      <c r="G378" s="173"/>
      <c r="H378" s="173"/>
      <c r="I378" s="69"/>
      <c r="J378" s="69"/>
    </row>
    <row r="379" spans="1:10" s="98" customFormat="1" ht="15" customHeight="1" x14ac:dyDescent="0.25">
      <c r="A379" s="310" t="s">
        <v>131</v>
      </c>
      <c r="B379" s="311"/>
      <c r="C379" s="312"/>
      <c r="D379" s="217" t="s">
        <v>5</v>
      </c>
      <c r="E379" s="218">
        <f t="shared" ref="E379:H379" si="138">SUM(E380)</f>
        <v>2375.5</v>
      </c>
      <c r="F379" s="218">
        <f t="shared" si="138"/>
        <v>3500</v>
      </c>
      <c r="G379" s="218">
        <f t="shared" si="138"/>
        <v>3500</v>
      </c>
      <c r="H379" s="218">
        <f t="shared" si="138"/>
        <v>2407.15</v>
      </c>
      <c r="I379" s="259">
        <f t="shared" ref="I379" si="139">IF(H379&gt;0,H379/E379*100,0)</f>
        <v>101.33235108398233</v>
      </c>
      <c r="J379" s="260">
        <f t="shared" ref="J379" si="140">IF(H379&gt;0,H379/G379*100,0)</f>
        <v>68.775714285714287</v>
      </c>
    </row>
    <row r="380" spans="1:10" s="14" customFormat="1" x14ac:dyDescent="0.25">
      <c r="A380" s="307">
        <v>4</v>
      </c>
      <c r="B380" s="308"/>
      <c r="C380" s="309"/>
      <c r="D380" s="80" t="s">
        <v>1</v>
      </c>
      <c r="E380" s="120">
        <f t="shared" ref="E380:H381" si="141">SUM(E381)</f>
        <v>2375.5</v>
      </c>
      <c r="F380" s="120">
        <f t="shared" si="141"/>
        <v>3500</v>
      </c>
      <c r="G380" s="120">
        <f t="shared" si="141"/>
        <v>3500</v>
      </c>
      <c r="H380" s="120">
        <f t="shared" si="141"/>
        <v>2407.15</v>
      </c>
      <c r="I380" s="121">
        <f t="shared" ref="I380:I394" si="142">IF(H380&gt;0,H380/E380*100,0)</f>
        <v>101.33235108398233</v>
      </c>
      <c r="J380" s="17">
        <f t="shared" ref="J380:J396" si="143">IF(H380&gt;0,H380/G380*100,0)</f>
        <v>68.775714285714287</v>
      </c>
    </row>
    <row r="381" spans="1:10" s="50" customFormat="1" x14ac:dyDescent="0.25">
      <c r="A381" s="47">
        <v>42</v>
      </c>
      <c r="B381" s="48"/>
      <c r="C381" s="49"/>
      <c r="D381" s="82" t="s">
        <v>23</v>
      </c>
      <c r="E381" s="153">
        <f t="shared" si="141"/>
        <v>2375.5</v>
      </c>
      <c r="F381" s="153">
        <f t="shared" si="141"/>
        <v>3500</v>
      </c>
      <c r="G381" s="153">
        <f t="shared" si="141"/>
        <v>3500</v>
      </c>
      <c r="H381" s="153">
        <f t="shared" si="141"/>
        <v>2407.15</v>
      </c>
      <c r="I381" s="121">
        <f t="shared" si="142"/>
        <v>101.33235108398233</v>
      </c>
      <c r="J381" s="17">
        <f t="shared" si="143"/>
        <v>68.775714285714287</v>
      </c>
    </row>
    <row r="382" spans="1:10" s="62" customFormat="1" ht="15" customHeight="1" x14ac:dyDescent="0.2">
      <c r="A382" s="58"/>
      <c r="B382" s="59">
        <v>422</v>
      </c>
      <c r="C382" s="60"/>
      <c r="D382" s="58" t="s">
        <v>75</v>
      </c>
      <c r="E382" s="61">
        <f>SUM(E383+E386+E389+E392+E395)</f>
        <v>2375.5</v>
      </c>
      <c r="F382" s="61">
        <f>SUM(F383+F386+F389+F392+F395)</f>
        <v>3500</v>
      </c>
      <c r="G382" s="61">
        <f>SUM(G383+G386+G389+G392+G395)</f>
        <v>3500</v>
      </c>
      <c r="H382" s="61">
        <f>SUM(H383+H386+H389+H392+H395)</f>
        <v>2407.15</v>
      </c>
      <c r="I382" s="121">
        <f t="shared" si="142"/>
        <v>101.33235108398233</v>
      </c>
      <c r="J382" s="17">
        <f t="shared" si="143"/>
        <v>68.775714285714287</v>
      </c>
    </row>
    <row r="383" spans="1:10" s="43" customFormat="1" ht="15" customHeight="1" x14ac:dyDescent="0.2">
      <c r="A383" s="42"/>
      <c r="B383" s="228">
        <v>4221</v>
      </c>
      <c r="C383" s="63"/>
      <c r="D383" s="88" t="s">
        <v>76</v>
      </c>
      <c r="E383" s="64">
        <f>SUM(E384:E385)</f>
        <v>2375.5</v>
      </c>
      <c r="F383" s="64">
        <f>SUM(F384:F385)</f>
        <v>2500</v>
      </c>
      <c r="G383" s="64">
        <f>SUM(G384:G385)</f>
        <v>2000</v>
      </c>
      <c r="H383" s="64">
        <f>SUM(H384:H385)</f>
        <v>990</v>
      </c>
      <c r="I383" s="254">
        <f t="shared" si="142"/>
        <v>41.675436750157864</v>
      </c>
      <c r="J383" s="254">
        <f t="shared" si="143"/>
        <v>49.5</v>
      </c>
    </row>
    <row r="384" spans="1:10" s="43" customFormat="1" ht="15" customHeight="1" x14ac:dyDescent="0.2">
      <c r="A384" s="42"/>
      <c r="B384" s="44"/>
      <c r="C384" s="232">
        <v>42211</v>
      </c>
      <c r="D384" s="230" t="s">
        <v>193</v>
      </c>
      <c r="E384" s="231">
        <v>2375.5</v>
      </c>
      <c r="F384" s="231">
        <v>2500</v>
      </c>
      <c r="G384" s="231">
        <v>2000</v>
      </c>
      <c r="H384" s="231">
        <v>990</v>
      </c>
      <c r="I384" s="252">
        <f t="shared" si="142"/>
        <v>41.675436750157864</v>
      </c>
      <c r="J384" s="252">
        <f t="shared" si="143"/>
        <v>49.5</v>
      </c>
    </row>
    <row r="385" spans="1:10" s="43" customFormat="1" ht="15" customHeight="1" x14ac:dyDescent="0.2">
      <c r="A385" s="42"/>
      <c r="B385" s="44"/>
      <c r="C385" s="233">
        <v>42212</v>
      </c>
      <c r="D385" s="230" t="s">
        <v>194</v>
      </c>
      <c r="E385" s="231">
        <v>0</v>
      </c>
      <c r="F385" s="231">
        <v>0</v>
      </c>
      <c r="G385" s="231">
        <v>0</v>
      </c>
      <c r="H385" s="231">
        <v>0</v>
      </c>
      <c r="I385" s="252">
        <f t="shared" si="142"/>
        <v>0</v>
      </c>
      <c r="J385" s="252">
        <f t="shared" si="143"/>
        <v>0</v>
      </c>
    </row>
    <row r="386" spans="1:10" s="43" customFormat="1" ht="15" customHeight="1" x14ac:dyDescent="0.2">
      <c r="A386" s="42"/>
      <c r="B386" s="228">
        <v>4222</v>
      </c>
      <c r="C386" s="63"/>
      <c r="D386" s="88" t="s">
        <v>77</v>
      </c>
      <c r="E386" s="64">
        <f>SUM(E387:E388)</f>
        <v>0</v>
      </c>
      <c r="F386" s="64">
        <f>SUM(F387:F388)</f>
        <v>0</v>
      </c>
      <c r="G386" s="64">
        <f>SUM(G387:G388)</f>
        <v>0</v>
      </c>
      <c r="H386" s="64">
        <f>SUM(H387:H388)</f>
        <v>0</v>
      </c>
      <c r="I386" s="254">
        <f t="shared" si="142"/>
        <v>0</v>
      </c>
      <c r="J386" s="254">
        <f t="shared" si="143"/>
        <v>0</v>
      </c>
    </row>
    <row r="387" spans="1:10" s="43" customFormat="1" ht="15" customHeight="1" x14ac:dyDescent="0.2">
      <c r="A387" s="42"/>
      <c r="B387" s="44"/>
      <c r="C387" s="233">
        <v>42221</v>
      </c>
      <c r="D387" s="230" t="s">
        <v>195</v>
      </c>
      <c r="E387" s="231">
        <v>0</v>
      </c>
      <c r="F387" s="231">
        <v>0</v>
      </c>
      <c r="G387" s="231">
        <v>0</v>
      </c>
      <c r="H387" s="231">
        <v>0</v>
      </c>
      <c r="I387" s="252">
        <f t="shared" si="142"/>
        <v>0</v>
      </c>
      <c r="J387" s="252">
        <f t="shared" si="143"/>
        <v>0</v>
      </c>
    </row>
    <row r="388" spans="1:10" s="43" customFormat="1" ht="15" customHeight="1" x14ac:dyDescent="0.2">
      <c r="A388" s="42"/>
      <c r="B388" s="44"/>
      <c r="C388" s="233">
        <v>42221</v>
      </c>
      <c r="D388" s="230" t="s">
        <v>196</v>
      </c>
      <c r="E388" s="231">
        <v>0</v>
      </c>
      <c r="F388" s="231">
        <v>0</v>
      </c>
      <c r="G388" s="231">
        <v>0</v>
      </c>
      <c r="H388" s="231">
        <v>0</v>
      </c>
      <c r="I388" s="252">
        <f t="shared" si="142"/>
        <v>0</v>
      </c>
      <c r="J388" s="252">
        <f t="shared" si="143"/>
        <v>0</v>
      </c>
    </row>
    <row r="389" spans="1:10" s="43" customFormat="1" ht="15" customHeight="1" x14ac:dyDescent="0.2">
      <c r="A389" s="42"/>
      <c r="B389" s="228">
        <v>4223</v>
      </c>
      <c r="C389" s="234"/>
      <c r="D389" s="88" t="s">
        <v>135</v>
      </c>
      <c r="E389" s="64">
        <f>SUM(E390:E391)</f>
        <v>0</v>
      </c>
      <c r="F389" s="64">
        <f>SUM(F390:F391)</f>
        <v>0</v>
      </c>
      <c r="G389" s="64">
        <f>SUM(G390:G391)</f>
        <v>0</v>
      </c>
      <c r="H389" s="64">
        <f>SUM(H390:H391)</f>
        <v>0</v>
      </c>
      <c r="I389" s="254">
        <f t="shared" si="142"/>
        <v>0</v>
      </c>
      <c r="J389" s="254">
        <f t="shared" si="143"/>
        <v>0</v>
      </c>
    </row>
    <row r="390" spans="1:10" s="43" customFormat="1" ht="15" customHeight="1" x14ac:dyDescent="0.2">
      <c r="A390" s="42"/>
      <c r="B390" s="44"/>
      <c r="C390" s="233">
        <v>42231</v>
      </c>
      <c r="D390" s="230" t="s">
        <v>197</v>
      </c>
      <c r="E390" s="231">
        <v>0</v>
      </c>
      <c r="F390" s="231">
        <v>0</v>
      </c>
      <c r="G390" s="231">
        <v>0</v>
      </c>
      <c r="H390" s="231">
        <v>0</v>
      </c>
      <c r="I390" s="252">
        <f t="shared" si="142"/>
        <v>0</v>
      </c>
      <c r="J390" s="252">
        <f t="shared" si="143"/>
        <v>0</v>
      </c>
    </row>
    <row r="391" spans="1:10" s="43" customFormat="1" ht="15" customHeight="1" x14ac:dyDescent="0.2">
      <c r="A391" s="42"/>
      <c r="B391" s="44"/>
      <c r="C391" s="233">
        <v>42232</v>
      </c>
      <c r="D391" s="230" t="s">
        <v>198</v>
      </c>
      <c r="E391" s="231">
        <v>0</v>
      </c>
      <c r="F391" s="231">
        <v>0</v>
      </c>
      <c r="G391" s="231">
        <v>0</v>
      </c>
      <c r="H391" s="231">
        <v>0</v>
      </c>
      <c r="I391" s="252">
        <f t="shared" si="142"/>
        <v>0</v>
      </c>
      <c r="J391" s="252">
        <f t="shared" si="143"/>
        <v>0</v>
      </c>
    </row>
    <row r="392" spans="1:10" s="43" customFormat="1" ht="15" customHeight="1" x14ac:dyDescent="0.2">
      <c r="A392" s="42"/>
      <c r="B392" s="228">
        <v>4226</v>
      </c>
      <c r="C392" s="234"/>
      <c r="D392" s="88" t="s">
        <v>79</v>
      </c>
      <c r="E392" s="64">
        <f>SUM(E393:E394)</f>
        <v>0</v>
      </c>
      <c r="F392" s="64">
        <f>SUM(F393:F394)</f>
        <v>0</v>
      </c>
      <c r="G392" s="64">
        <f>SUM(G393:G394)</f>
        <v>0</v>
      </c>
      <c r="H392" s="64">
        <f>SUM(H393:H394)</f>
        <v>0</v>
      </c>
      <c r="I392" s="254">
        <f t="shared" si="142"/>
        <v>0</v>
      </c>
      <c r="J392" s="254">
        <f t="shared" si="143"/>
        <v>0</v>
      </c>
    </row>
    <row r="393" spans="1:10" s="43" customFormat="1" ht="15" customHeight="1" x14ac:dyDescent="0.2">
      <c r="A393" s="224"/>
      <c r="B393" s="225"/>
      <c r="C393" s="235">
        <v>42261</v>
      </c>
      <c r="D393" s="236" t="s">
        <v>199</v>
      </c>
      <c r="E393" s="237">
        <v>0</v>
      </c>
      <c r="F393" s="237">
        <v>0</v>
      </c>
      <c r="G393" s="237">
        <v>0</v>
      </c>
      <c r="H393" s="237">
        <v>0</v>
      </c>
      <c r="I393" s="252">
        <f t="shared" si="142"/>
        <v>0</v>
      </c>
      <c r="J393" s="252">
        <f t="shared" si="143"/>
        <v>0</v>
      </c>
    </row>
    <row r="394" spans="1:10" s="43" customFormat="1" ht="15" customHeight="1" x14ac:dyDescent="0.2">
      <c r="A394" s="224"/>
      <c r="B394" s="225"/>
      <c r="C394" s="235">
        <v>42262</v>
      </c>
      <c r="D394" s="236" t="s">
        <v>200</v>
      </c>
      <c r="E394" s="237">
        <v>0</v>
      </c>
      <c r="F394" s="237">
        <v>0</v>
      </c>
      <c r="G394" s="237">
        <v>0</v>
      </c>
      <c r="H394" s="237">
        <v>0</v>
      </c>
      <c r="I394" s="252">
        <f t="shared" si="142"/>
        <v>0</v>
      </c>
      <c r="J394" s="252">
        <f t="shared" si="143"/>
        <v>0</v>
      </c>
    </row>
    <row r="395" spans="1:10" s="43" customFormat="1" ht="15" customHeight="1" x14ac:dyDescent="0.2">
      <c r="A395" s="42"/>
      <c r="B395" s="228">
        <v>4227</v>
      </c>
      <c r="C395" s="234"/>
      <c r="D395" s="88" t="s">
        <v>80</v>
      </c>
      <c r="E395" s="64">
        <f>SUM(E396)</f>
        <v>0</v>
      </c>
      <c r="F395" s="64">
        <f>SUM(F396)</f>
        <v>1000</v>
      </c>
      <c r="G395" s="64">
        <f>SUM(G396)</f>
        <v>1500</v>
      </c>
      <c r="H395" s="64">
        <f>SUM(H396)</f>
        <v>1417.15</v>
      </c>
      <c r="I395" s="254">
        <v>0</v>
      </c>
      <c r="J395" s="254">
        <f t="shared" si="143"/>
        <v>94.476666666666674</v>
      </c>
    </row>
    <row r="396" spans="1:10" s="43" customFormat="1" ht="15" customHeight="1" thickBot="1" x14ac:dyDescent="0.25">
      <c r="A396" s="45"/>
      <c r="B396" s="46"/>
      <c r="C396" s="238">
        <v>42273</v>
      </c>
      <c r="D396" s="239" t="s">
        <v>201</v>
      </c>
      <c r="E396" s="240"/>
      <c r="F396" s="240">
        <v>1000</v>
      </c>
      <c r="G396" s="240">
        <v>1500</v>
      </c>
      <c r="H396" s="240">
        <v>1417.15</v>
      </c>
      <c r="I396" s="273">
        <v>0</v>
      </c>
      <c r="J396" s="274">
        <f t="shared" si="143"/>
        <v>94.476666666666674</v>
      </c>
    </row>
    <row r="397" spans="1:10" s="98" customFormat="1" x14ac:dyDescent="0.25">
      <c r="A397" s="310" t="s">
        <v>32</v>
      </c>
      <c r="B397" s="311"/>
      <c r="C397" s="312"/>
      <c r="D397" s="221" t="s">
        <v>22</v>
      </c>
      <c r="E397" s="218">
        <f t="shared" ref="E397:H397" si="144">SUM(E398)</f>
        <v>0</v>
      </c>
      <c r="F397" s="218">
        <f t="shared" si="144"/>
        <v>0</v>
      </c>
      <c r="G397" s="218">
        <f t="shared" si="144"/>
        <v>0</v>
      </c>
      <c r="H397" s="218">
        <f t="shared" si="144"/>
        <v>0</v>
      </c>
      <c r="I397" s="259">
        <f t="shared" ref="I397" si="145">IF(H397&gt;0,H397/E397*100,0)</f>
        <v>0</v>
      </c>
      <c r="J397" s="260">
        <f t="shared" ref="J397" si="146">IF(H397&gt;0,H397/G397*100,0)</f>
        <v>0</v>
      </c>
    </row>
    <row r="398" spans="1:10" x14ac:dyDescent="0.25">
      <c r="A398" s="307">
        <v>4</v>
      </c>
      <c r="B398" s="308"/>
      <c r="C398" s="309"/>
      <c r="D398" s="80" t="s">
        <v>1</v>
      </c>
      <c r="E398" s="120">
        <f t="shared" ref="E398:H399" si="147">SUM(E399)</f>
        <v>0</v>
      </c>
      <c r="F398" s="120">
        <f t="shared" si="147"/>
        <v>0</v>
      </c>
      <c r="G398" s="120">
        <f t="shared" si="147"/>
        <v>0</v>
      </c>
      <c r="H398" s="120">
        <f t="shared" si="147"/>
        <v>0</v>
      </c>
      <c r="I398" s="121">
        <f t="shared" ref="I398:I414" si="148">IF(H398&gt;0,H398/E398*100,0)</f>
        <v>0</v>
      </c>
      <c r="J398" s="17">
        <f t="shared" ref="J398:J414" si="149">IF(H398&gt;0,H398/G398*100,0)</f>
        <v>0</v>
      </c>
    </row>
    <row r="399" spans="1:10" s="26" customFormat="1" x14ac:dyDescent="0.25">
      <c r="A399" s="47">
        <v>42</v>
      </c>
      <c r="B399" s="48"/>
      <c r="C399" s="49"/>
      <c r="D399" s="82" t="s">
        <v>23</v>
      </c>
      <c r="E399" s="153">
        <f t="shared" si="147"/>
        <v>0</v>
      </c>
      <c r="F399" s="153">
        <f t="shared" si="147"/>
        <v>0</v>
      </c>
      <c r="G399" s="153">
        <f t="shared" si="147"/>
        <v>0</v>
      </c>
      <c r="H399" s="153">
        <f t="shared" si="147"/>
        <v>0</v>
      </c>
      <c r="I399" s="121">
        <f t="shared" si="148"/>
        <v>0</v>
      </c>
      <c r="J399" s="17">
        <f t="shared" si="149"/>
        <v>0</v>
      </c>
    </row>
    <row r="400" spans="1:10" s="14" customFormat="1" x14ac:dyDescent="0.25">
      <c r="A400" s="58"/>
      <c r="B400" s="59">
        <v>422</v>
      </c>
      <c r="C400" s="60"/>
      <c r="D400" s="58" t="s">
        <v>75</v>
      </c>
      <c r="E400" s="61">
        <f>SUM(E401+E404+E407+E410+E413)</f>
        <v>0</v>
      </c>
      <c r="F400" s="61">
        <f>SUM(F401+F404+F407+F410+F413)</f>
        <v>0</v>
      </c>
      <c r="G400" s="61">
        <f>SUM(G401+G404+G407+G410+G413)</f>
        <v>0</v>
      </c>
      <c r="H400" s="61">
        <f>SUM(H401+H404+H407+H410+H413)</f>
        <v>0</v>
      </c>
      <c r="I400" s="121">
        <f t="shared" si="148"/>
        <v>0</v>
      </c>
      <c r="J400" s="17">
        <f t="shared" si="149"/>
        <v>0</v>
      </c>
    </row>
    <row r="401" spans="1:10" x14ac:dyDescent="0.25">
      <c r="A401" s="86"/>
      <c r="B401" s="229">
        <v>4221</v>
      </c>
      <c r="C401" s="87"/>
      <c r="D401" s="147" t="s">
        <v>76</v>
      </c>
      <c r="E401" s="64">
        <f>SUM(E402:E403)</f>
        <v>0</v>
      </c>
      <c r="F401" s="64">
        <f>SUM(F402:F403)</f>
        <v>0</v>
      </c>
      <c r="G401" s="64">
        <f>SUM(G402:G403)</f>
        <v>0</v>
      </c>
      <c r="H401" s="64">
        <f>SUM(H402:H403)</f>
        <v>0</v>
      </c>
      <c r="I401" s="254">
        <f t="shared" si="148"/>
        <v>0</v>
      </c>
      <c r="J401" s="254">
        <f t="shared" si="149"/>
        <v>0</v>
      </c>
    </row>
    <row r="402" spans="1:10" x14ac:dyDescent="0.25">
      <c r="A402" s="42"/>
      <c r="B402" s="44"/>
      <c r="C402" s="232">
        <v>42211</v>
      </c>
      <c r="D402" s="230" t="s">
        <v>193</v>
      </c>
      <c r="E402" s="231">
        <v>0</v>
      </c>
      <c r="F402" s="231">
        <v>0</v>
      </c>
      <c r="G402" s="231">
        <v>0</v>
      </c>
      <c r="H402" s="231">
        <v>0</v>
      </c>
      <c r="I402" s="252">
        <f t="shared" si="148"/>
        <v>0</v>
      </c>
      <c r="J402" s="252">
        <f t="shared" si="149"/>
        <v>0</v>
      </c>
    </row>
    <row r="403" spans="1:10" x14ac:dyDescent="0.25">
      <c r="A403" s="42"/>
      <c r="B403" s="44"/>
      <c r="C403" s="233">
        <v>42212</v>
      </c>
      <c r="D403" s="230" t="s">
        <v>194</v>
      </c>
      <c r="E403" s="231">
        <v>0</v>
      </c>
      <c r="F403" s="231">
        <v>0</v>
      </c>
      <c r="G403" s="231">
        <v>0</v>
      </c>
      <c r="H403" s="231">
        <v>0</v>
      </c>
      <c r="I403" s="252">
        <f t="shared" si="148"/>
        <v>0</v>
      </c>
      <c r="J403" s="252">
        <f t="shared" si="149"/>
        <v>0</v>
      </c>
    </row>
    <row r="404" spans="1:10" x14ac:dyDescent="0.25">
      <c r="A404" s="42"/>
      <c r="B404" s="228">
        <v>4222</v>
      </c>
      <c r="C404" s="63"/>
      <c r="D404" s="88" t="s">
        <v>77</v>
      </c>
      <c r="E404" s="64">
        <f>SUM(E405:E406)</f>
        <v>0</v>
      </c>
      <c r="F404" s="64">
        <f>SUM(F405:F406)</f>
        <v>0</v>
      </c>
      <c r="G404" s="64">
        <f>SUM(G405:G406)</f>
        <v>0</v>
      </c>
      <c r="H404" s="64">
        <f>SUM(H405:H406)</f>
        <v>0</v>
      </c>
      <c r="I404" s="254">
        <f t="shared" si="148"/>
        <v>0</v>
      </c>
      <c r="J404" s="254">
        <f t="shared" si="149"/>
        <v>0</v>
      </c>
    </row>
    <row r="405" spans="1:10" x14ac:dyDescent="0.25">
      <c r="A405" s="42"/>
      <c r="B405" s="44"/>
      <c r="C405" s="233">
        <v>42221</v>
      </c>
      <c r="D405" s="230" t="s">
        <v>195</v>
      </c>
      <c r="E405" s="231">
        <v>0</v>
      </c>
      <c r="F405" s="231">
        <v>0</v>
      </c>
      <c r="G405" s="231">
        <v>0</v>
      </c>
      <c r="H405" s="231">
        <v>0</v>
      </c>
      <c r="I405" s="252">
        <f t="shared" si="148"/>
        <v>0</v>
      </c>
      <c r="J405" s="252">
        <f t="shared" si="149"/>
        <v>0</v>
      </c>
    </row>
    <row r="406" spans="1:10" x14ac:dyDescent="0.25">
      <c r="A406" s="42"/>
      <c r="B406" s="44"/>
      <c r="C406" s="233">
        <v>42221</v>
      </c>
      <c r="D406" s="230" t="s">
        <v>196</v>
      </c>
      <c r="E406" s="231">
        <v>0</v>
      </c>
      <c r="F406" s="231">
        <v>0</v>
      </c>
      <c r="G406" s="231">
        <v>0</v>
      </c>
      <c r="H406" s="231">
        <v>0</v>
      </c>
      <c r="I406" s="252">
        <f t="shared" si="148"/>
        <v>0</v>
      </c>
      <c r="J406" s="252">
        <f t="shared" si="149"/>
        <v>0</v>
      </c>
    </row>
    <row r="407" spans="1:10" x14ac:dyDescent="0.25">
      <c r="A407" s="42"/>
      <c r="B407" s="228">
        <v>4223</v>
      </c>
      <c r="C407" s="234"/>
      <c r="D407" s="88" t="s">
        <v>135</v>
      </c>
      <c r="E407" s="64">
        <f>SUM(E408:E409)</f>
        <v>0</v>
      </c>
      <c r="F407" s="64">
        <f>SUM(F408:F409)</f>
        <v>0</v>
      </c>
      <c r="G407" s="64">
        <f>SUM(G408:G409)</f>
        <v>0</v>
      </c>
      <c r="H407" s="64">
        <f>SUM(H408:H409)</f>
        <v>0</v>
      </c>
      <c r="I407" s="254">
        <f t="shared" si="148"/>
        <v>0</v>
      </c>
      <c r="J407" s="254">
        <f t="shared" si="149"/>
        <v>0</v>
      </c>
    </row>
    <row r="408" spans="1:10" x14ac:dyDescent="0.25">
      <c r="A408" s="42"/>
      <c r="B408" s="44"/>
      <c r="C408" s="233">
        <v>42231</v>
      </c>
      <c r="D408" s="230" t="s">
        <v>197</v>
      </c>
      <c r="E408" s="231">
        <v>0</v>
      </c>
      <c r="F408" s="231">
        <v>0</v>
      </c>
      <c r="G408" s="231">
        <v>0</v>
      </c>
      <c r="H408" s="231">
        <v>0</v>
      </c>
      <c r="I408" s="252">
        <f t="shared" si="148"/>
        <v>0</v>
      </c>
      <c r="J408" s="252">
        <f t="shared" si="149"/>
        <v>0</v>
      </c>
    </row>
    <row r="409" spans="1:10" x14ac:dyDescent="0.25">
      <c r="A409" s="42"/>
      <c r="B409" s="44"/>
      <c r="C409" s="233">
        <v>42232</v>
      </c>
      <c r="D409" s="230" t="s">
        <v>198</v>
      </c>
      <c r="E409" s="231">
        <v>0</v>
      </c>
      <c r="F409" s="231">
        <v>0</v>
      </c>
      <c r="G409" s="231">
        <v>0</v>
      </c>
      <c r="H409" s="231">
        <v>0</v>
      </c>
      <c r="I409" s="252">
        <f t="shared" si="148"/>
        <v>0</v>
      </c>
      <c r="J409" s="252">
        <f t="shared" si="149"/>
        <v>0</v>
      </c>
    </row>
    <row r="410" spans="1:10" x14ac:dyDescent="0.25">
      <c r="A410" s="42"/>
      <c r="B410" s="228">
        <v>4226</v>
      </c>
      <c r="C410" s="234"/>
      <c r="D410" s="88" t="s">
        <v>79</v>
      </c>
      <c r="E410" s="64">
        <f>SUM(E411:E412)</f>
        <v>0</v>
      </c>
      <c r="F410" s="64">
        <f>SUM(F411:F412)</f>
        <v>0</v>
      </c>
      <c r="G410" s="64">
        <f>SUM(G411:G412)</f>
        <v>0</v>
      </c>
      <c r="H410" s="64">
        <f>SUM(H411:H412)</f>
        <v>0</v>
      </c>
      <c r="I410" s="254">
        <f t="shared" si="148"/>
        <v>0</v>
      </c>
      <c r="J410" s="254">
        <f t="shared" si="149"/>
        <v>0</v>
      </c>
    </row>
    <row r="411" spans="1:10" x14ac:dyDescent="0.25">
      <c r="A411" s="224"/>
      <c r="B411" s="225"/>
      <c r="C411" s="235">
        <v>42261</v>
      </c>
      <c r="D411" s="236" t="s">
        <v>199</v>
      </c>
      <c r="E411" s="237">
        <v>0</v>
      </c>
      <c r="F411" s="237">
        <v>0</v>
      </c>
      <c r="G411" s="237">
        <v>0</v>
      </c>
      <c r="H411" s="237">
        <v>0</v>
      </c>
      <c r="I411" s="252">
        <f t="shared" si="148"/>
        <v>0</v>
      </c>
      <c r="J411" s="252">
        <f t="shared" si="149"/>
        <v>0</v>
      </c>
    </row>
    <row r="412" spans="1:10" x14ac:dyDescent="0.25">
      <c r="A412" s="224"/>
      <c r="B412" s="225"/>
      <c r="C412" s="235">
        <v>42262</v>
      </c>
      <c r="D412" s="236" t="s">
        <v>200</v>
      </c>
      <c r="E412" s="237">
        <v>0</v>
      </c>
      <c r="F412" s="237">
        <v>0</v>
      </c>
      <c r="G412" s="237">
        <v>0</v>
      </c>
      <c r="H412" s="237">
        <v>0</v>
      </c>
      <c r="I412" s="252">
        <f t="shared" si="148"/>
        <v>0</v>
      </c>
      <c r="J412" s="252">
        <f t="shared" si="149"/>
        <v>0</v>
      </c>
    </row>
    <row r="413" spans="1:10" x14ac:dyDescent="0.25">
      <c r="A413" s="42"/>
      <c r="B413" s="228">
        <v>4227</v>
      </c>
      <c r="C413" s="234"/>
      <c r="D413" s="88" t="s">
        <v>80</v>
      </c>
      <c r="E413" s="64">
        <f>SUM(E414)</f>
        <v>0</v>
      </c>
      <c r="F413" s="64">
        <f>SUM(F414)</f>
        <v>0</v>
      </c>
      <c r="G413" s="64">
        <f>SUM(G414)</f>
        <v>0</v>
      </c>
      <c r="H413" s="64">
        <f>SUM(H414)</f>
        <v>0</v>
      </c>
      <c r="I413" s="254">
        <f t="shared" si="148"/>
        <v>0</v>
      </c>
      <c r="J413" s="254">
        <f t="shared" si="149"/>
        <v>0</v>
      </c>
    </row>
    <row r="414" spans="1:10" ht="15.75" thickBot="1" x14ac:dyDescent="0.3">
      <c r="A414" s="45"/>
      <c r="B414" s="46"/>
      <c r="C414" s="238">
        <v>42273</v>
      </c>
      <c r="D414" s="239" t="s">
        <v>201</v>
      </c>
      <c r="E414" s="240">
        <v>0</v>
      </c>
      <c r="F414" s="240">
        <v>0</v>
      </c>
      <c r="G414" s="240">
        <v>0</v>
      </c>
      <c r="H414" s="240">
        <v>0</v>
      </c>
      <c r="I414" s="273">
        <f t="shared" si="148"/>
        <v>0</v>
      </c>
      <c r="J414" s="274">
        <f t="shared" si="149"/>
        <v>0</v>
      </c>
    </row>
    <row r="415" spans="1:10" s="98" customFormat="1" x14ac:dyDescent="0.25">
      <c r="A415" s="310" t="s">
        <v>87</v>
      </c>
      <c r="B415" s="311"/>
      <c r="C415" s="312"/>
      <c r="D415" s="221" t="s">
        <v>21</v>
      </c>
      <c r="E415" s="218">
        <f t="shared" ref="E415:H415" si="150">SUM(E416)</f>
        <v>0</v>
      </c>
      <c r="F415" s="218">
        <f t="shared" si="150"/>
        <v>0</v>
      </c>
      <c r="G415" s="218">
        <f t="shared" si="150"/>
        <v>0</v>
      </c>
      <c r="H415" s="218">
        <f t="shared" si="150"/>
        <v>0</v>
      </c>
      <c r="I415" s="259">
        <f t="shared" ref="I415" si="151">IF(H415&gt;0,H415/E415*100,0)</f>
        <v>0</v>
      </c>
      <c r="J415" s="260">
        <f t="shared" ref="J415" si="152">IF(H415&gt;0,H415/G415*100,0)</f>
        <v>0</v>
      </c>
    </row>
    <row r="416" spans="1:10" x14ac:dyDescent="0.25">
      <c r="A416" s="307">
        <v>4</v>
      </c>
      <c r="B416" s="308"/>
      <c r="C416" s="309"/>
      <c r="D416" s="80" t="s">
        <v>1</v>
      </c>
      <c r="E416" s="120">
        <f t="shared" ref="E416:H417" si="153">SUM(E417)</f>
        <v>0</v>
      </c>
      <c r="F416" s="120">
        <f t="shared" si="153"/>
        <v>0</v>
      </c>
      <c r="G416" s="120">
        <f t="shared" si="153"/>
        <v>0</v>
      </c>
      <c r="H416" s="120">
        <f t="shared" si="153"/>
        <v>0</v>
      </c>
      <c r="I416" s="121">
        <f t="shared" ref="I416:I432" si="154">IF(H416&gt;0,H416/E416*100,0)</f>
        <v>0</v>
      </c>
      <c r="J416" s="17">
        <f t="shared" ref="J416:J432" si="155">IF(H416&gt;0,H416/G416*100,0)</f>
        <v>0</v>
      </c>
    </row>
    <row r="417" spans="1:10" s="26" customFormat="1" x14ac:dyDescent="0.25">
      <c r="A417" s="47">
        <v>42</v>
      </c>
      <c r="B417" s="48"/>
      <c r="C417" s="49"/>
      <c r="D417" s="82" t="s">
        <v>23</v>
      </c>
      <c r="E417" s="153">
        <f t="shared" si="153"/>
        <v>0</v>
      </c>
      <c r="F417" s="153">
        <f t="shared" si="153"/>
        <v>0</v>
      </c>
      <c r="G417" s="153">
        <f t="shared" si="153"/>
        <v>0</v>
      </c>
      <c r="H417" s="153">
        <f t="shared" si="153"/>
        <v>0</v>
      </c>
      <c r="I417" s="121">
        <f t="shared" si="154"/>
        <v>0</v>
      </c>
      <c r="J417" s="17">
        <f t="shared" si="155"/>
        <v>0</v>
      </c>
    </row>
    <row r="418" spans="1:10" s="14" customFormat="1" x14ac:dyDescent="0.25">
      <c r="A418" s="58"/>
      <c r="B418" s="59">
        <v>422</v>
      </c>
      <c r="C418" s="60"/>
      <c r="D418" s="58" t="s">
        <v>75</v>
      </c>
      <c r="E418" s="61">
        <f>SUM(E419+E422+E425+E428+E431)</f>
        <v>0</v>
      </c>
      <c r="F418" s="61">
        <f>SUM(F419+F422+F425+F428+F431)</f>
        <v>0</v>
      </c>
      <c r="G418" s="61">
        <f>SUM(G419+G422+G425+G428+G431)</f>
        <v>0</v>
      </c>
      <c r="H418" s="61">
        <f>SUM(H419+H422+H425+H428+H431)</f>
        <v>0</v>
      </c>
      <c r="I418" s="121">
        <f t="shared" si="154"/>
        <v>0</v>
      </c>
      <c r="J418" s="17">
        <f t="shared" si="155"/>
        <v>0</v>
      </c>
    </row>
    <row r="419" spans="1:10" x14ac:dyDescent="0.25">
      <c r="A419" s="86"/>
      <c r="B419" s="229">
        <v>4221</v>
      </c>
      <c r="C419" s="87"/>
      <c r="D419" s="147" t="s">
        <v>76</v>
      </c>
      <c r="E419" s="64">
        <f>SUM(E420:E421)</f>
        <v>0</v>
      </c>
      <c r="F419" s="64">
        <f>SUM(F420:F421)</f>
        <v>0</v>
      </c>
      <c r="G419" s="64">
        <f>SUM(G420:G421)</f>
        <v>0</v>
      </c>
      <c r="H419" s="64">
        <f>SUM(H420:H421)</f>
        <v>0</v>
      </c>
      <c r="I419" s="254">
        <f t="shared" si="154"/>
        <v>0</v>
      </c>
      <c r="J419" s="254">
        <f t="shared" si="155"/>
        <v>0</v>
      </c>
    </row>
    <row r="420" spans="1:10" x14ac:dyDescent="0.25">
      <c r="A420" s="42"/>
      <c r="B420" s="44"/>
      <c r="C420" s="232">
        <v>42211</v>
      </c>
      <c r="D420" s="230" t="s">
        <v>193</v>
      </c>
      <c r="E420" s="231">
        <v>0</v>
      </c>
      <c r="F420" s="231">
        <v>0</v>
      </c>
      <c r="G420" s="231">
        <v>0</v>
      </c>
      <c r="H420" s="231">
        <v>0</v>
      </c>
      <c r="I420" s="252">
        <f t="shared" si="154"/>
        <v>0</v>
      </c>
      <c r="J420" s="252">
        <f t="shared" si="155"/>
        <v>0</v>
      </c>
    </row>
    <row r="421" spans="1:10" x14ac:dyDescent="0.25">
      <c r="A421" s="42"/>
      <c r="B421" s="44"/>
      <c r="C421" s="233">
        <v>42212</v>
      </c>
      <c r="D421" s="230" t="s">
        <v>194</v>
      </c>
      <c r="E421" s="231">
        <v>0</v>
      </c>
      <c r="F421" s="231">
        <v>0</v>
      </c>
      <c r="G421" s="231">
        <v>0</v>
      </c>
      <c r="H421" s="231">
        <v>0</v>
      </c>
      <c r="I421" s="252">
        <f t="shared" si="154"/>
        <v>0</v>
      </c>
      <c r="J421" s="252">
        <f t="shared" si="155"/>
        <v>0</v>
      </c>
    </row>
    <row r="422" spans="1:10" x14ac:dyDescent="0.25">
      <c r="A422" s="42"/>
      <c r="B422" s="228">
        <v>4222</v>
      </c>
      <c r="C422" s="63"/>
      <c r="D422" s="88" t="s">
        <v>77</v>
      </c>
      <c r="E422" s="64">
        <f>SUM(E423:E424)</f>
        <v>0</v>
      </c>
      <c r="F422" s="64">
        <f>SUM(F423:F424)</f>
        <v>0</v>
      </c>
      <c r="G422" s="64">
        <f>SUM(G423:G424)</f>
        <v>0</v>
      </c>
      <c r="H422" s="64">
        <f>SUM(H423:H424)</f>
        <v>0</v>
      </c>
      <c r="I422" s="254">
        <f t="shared" si="154"/>
        <v>0</v>
      </c>
      <c r="J422" s="254">
        <f t="shared" si="155"/>
        <v>0</v>
      </c>
    </row>
    <row r="423" spans="1:10" x14ac:dyDescent="0.25">
      <c r="A423" s="42"/>
      <c r="B423" s="44"/>
      <c r="C423" s="233">
        <v>42221</v>
      </c>
      <c r="D423" s="230" t="s">
        <v>195</v>
      </c>
      <c r="E423" s="231">
        <v>0</v>
      </c>
      <c r="F423" s="231">
        <v>0</v>
      </c>
      <c r="G423" s="231">
        <v>0</v>
      </c>
      <c r="H423" s="231">
        <v>0</v>
      </c>
      <c r="I423" s="252">
        <f t="shared" si="154"/>
        <v>0</v>
      </c>
      <c r="J423" s="252">
        <f t="shared" si="155"/>
        <v>0</v>
      </c>
    </row>
    <row r="424" spans="1:10" x14ac:dyDescent="0.25">
      <c r="A424" s="42"/>
      <c r="B424" s="44"/>
      <c r="C424" s="233">
        <v>42221</v>
      </c>
      <c r="D424" s="230" t="s">
        <v>196</v>
      </c>
      <c r="E424" s="231">
        <v>0</v>
      </c>
      <c r="F424" s="231">
        <v>0</v>
      </c>
      <c r="G424" s="231">
        <v>0</v>
      </c>
      <c r="H424" s="231">
        <v>0</v>
      </c>
      <c r="I424" s="252">
        <f t="shared" si="154"/>
        <v>0</v>
      </c>
      <c r="J424" s="252">
        <f t="shared" si="155"/>
        <v>0</v>
      </c>
    </row>
    <row r="425" spans="1:10" x14ac:dyDescent="0.25">
      <c r="A425" s="42"/>
      <c r="B425" s="228">
        <v>4223</v>
      </c>
      <c r="C425" s="234"/>
      <c r="D425" s="88" t="s">
        <v>135</v>
      </c>
      <c r="E425" s="64">
        <f>SUM(E426:E427)</f>
        <v>0</v>
      </c>
      <c r="F425" s="64">
        <f>SUM(F426:F427)</f>
        <v>0</v>
      </c>
      <c r="G425" s="64">
        <f>SUM(G426:G427)</f>
        <v>0</v>
      </c>
      <c r="H425" s="64">
        <f>SUM(H426:H427)</f>
        <v>0</v>
      </c>
      <c r="I425" s="254">
        <f t="shared" si="154"/>
        <v>0</v>
      </c>
      <c r="J425" s="254">
        <f t="shared" si="155"/>
        <v>0</v>
      </c>
    </row>
    <row r="426" spans="1:10" x14ac:dyDescent="0.25">
      <c r="A426" s="42"/>
      <c r="B426" s="44"/>
      <c r="C426" s="233">
        <v>42231</v>
      </c>
      <c r="D426" s="230" t="s">
        <v>197</v>
      </c>
      <c r="E426" s="231">
        <v>0</v>
      </c>
      <c r="F426" s="231">
        <v>0</v>
      </c>
      <c r="G426" s="231">
        <v>0</v>
      </c>
      <c r="H426" s="231">
        <v>0</v>
      </c>
      <c r="I426" s="252">
        <f t="shared" si="154"/>
        <v>0</v>
      </c>
      <c r="J426" s="252">
        <f t="shared" si="155"/>
        <v>0</v>
      </c>
    </row>
    <row r="427" spans="1:10" x14ac:dyDescent="0.25">
      <c r="A427" s="42"/>
      <c r="B427" s="44"/>
      <c r="C427" s="233">
        <v>42232</v>
      </c>
      <c r="D427" s="230" t="s">
        <v>198</v>
      </c>
      <c r="E427" s="231">
        <v>0</v>
      </c>
      <c r="F427" s="231">
        <v>0</v>
      </c>
      <c r="G427" s="231">
        <v>0</v>
      </c>
      <c r="H427" s="231">
        <v>0</v>
      </c>
      <c r="I427" s="252">
        <f t="shared" si="154"/>
        <v>0</v>
      </c>
      <c r="J427" s="252">
        <f t="shared" si="155"/>
        <v>0</v>
      </c>
    </row>
    <row r="428" spans="1:10" x14ac:dyDescent="0.25">
      <c r="A428" s="42"/>
      <c r="B428" s="228">
        <v>4226</v>
      </c>
      <c r="C428" s="234"/>
      <c r="D428" s="88" t="s">
        <v>79</v>
      </c>
      <c r="E428" s="64">
        <f>SUM(E429:E430)</f>
        <v>0</v>
      </c>
      <c r="F428" s="64">
        <f>SUM(F429:F430)</f>
        <v>0</v>
      </c>
      <c r="G428" s="64">
        <f>SUM(G429:G430)</f>
        <v>0</v>
      </c>
      <c r="H428" s="64">
        <f>SUM(H429:H430)</f>
        <v>0</v>
      </c>
      <c r="I428" s="254">
        <f t="shared" si="154"/>
        <v>0</v>
      </c>
      <c r="J428" s="254">
        <f t="shared" si="155"/>
        <v>0</v>
      </c>
    </row>
    <row r="429" spans="1:10" x14ac:dyDescent="0.25">
      <c r="A429" s="224"/>
      <c r="B429" s="225"/>
      <c r="C429" s="235">
        <v>42261</v>
      </c>
      <c r="D429" s="236" t="s">
        <v>199</v>
      </c>
      <c r="E429" s="237">
        <v>0</v>
      </c>
      <c r="F429" s="237">
        <v>0</v>
      </c>
      <c r="G429" s="237">
        <v>0</v>
      </c>
      <c r="H429" s="237">
        <v>0</v>
      </c>
      <c r="I429" s="252">
        <f t="shared" si="154"/>
        <v>0</v>
      </c>
      <c r="J429" s="252">
        <f t="shared" si="155"/>
        <v>0</v>
      </c>
    </row>
    <row r="430" spans="1:10" x14ac:dyDescent="0.25">
      <c r="A430" s="224"/>
      <c r="B430" s="225"/>
      <c r="C430" s="235">
        <v>42262</v>
      </c>
      <c r="D430" s="236" t="s">
        <v>200</v>
      </c>
      <c r="E430" s="237">
        <v>0</v>
      </c>
      <c r="F430" s="237">
        <v>0</v>
      </c>
      <c r="G430" s="237">
        <v>0</v>
      </c>
      <c r="H430" s="237">
        <v>0</v>
      </c>
      <c r="I430" s="252">
        <f t="shared" si="154"/>
        <v>0</v>
      </c>
      <c r="J430" s="252">
        <f t="shared" si="155"/>
        <v>0</v>
      </c>
    </row>
    <row r="431" spans="1:10" x14ac:dyDescent="0.25">
      <c r="A431" s="42"/>
      <c r="B431" s="228">
        <v>4227</v>
      </c>
      <c r="C431" s="234"/>
      <c r="D431" s="88" t="s">
        <v>80</v>
      </c>
      <c r="E431" s="64">
        <f>SUM(E432)</f>
        <v>0</v>
      </c>
      <c r="F431" s="64">
        <f>SUM(F432)</f>
        <v>0</v>
      </c>
      <c r="G431" s="64">
        <f>SUM(G432)</f>
        <v>0</v>
      </c>
      <c r="H431" s="64">
        <f>SUM(H432)</f>
        <v>0</v>
      </c>
      <c r="I431" s="254">
        <f t="shared" si="154"/>
        <v>0</v>
      </c>
      <c r="J431" s="254">
        <f t="shared" si="155"/>
        <v>0</v>
      </c>
    </row>
    <row r="432" spans="1:10" ht="15.75" thickBot="1" x14ac:dyDescent="0.3">
      <c r="A432" s="45"/>
      <c r="B432" s="46"/>
      <c r="C432" s="238">
        <v>42273</v>
      </c>
      <c r="D432" s="239" t="s">
        <v>201</v>
      </c>
      <c r="E432" s="240">
        <v>0</v>
      </c>
      <c r="F432" s="240">
        <v>0</v>
      </c>
      <c r="G432" s="240">
        <v>0</v>
      </c>
      <c r="H432" s="240">
        <v>0</v>
      </c>
      <c r="I432" s="273">
        <f t="shared" si="154"/>
        <v>0</v>
      </c>
      <c r="J432" s="274">
        <f t="shared" si="155"/>
        <v>0</v>
      </c>
    </row>
    <row r="433" spans="1:10" s="98" customFormat="1" x14ac:dyDescent="0.25">
      <c r="A433" s="310" t="s">
        <v>81</v>
      </c>
      <c r="B433" s="311"/>
      <c r="C433" s="312"/>
      <c r="D433" s="226" t="s">
        <v>24</v>
      </c>
      <c r="E433" s="218">
        <f t="shared" ref="E433:H433" si="156">SUM(E434)</f>
        <v>0</v>
      </c>
      <c r="F433" s="218">
        <f t="shared" si="156"/>
        <v>500</v>
      </c>
      <c r="G433" s="218">
        <f t="shared" si="156"/>
        <v>1000</v>
      </c>
      <c r="H433" s="218">
        <f t="shared" si="156"/>
        <v>0</v>
      </c>
      <c r="I433" s="259">
        <f t="shared" ref="I433" si="157">IF(H433&gt;0,H433/E433*100,0)</f>
        <v>0</v>
      </c>
      <c r="J433" s="260">
        <f t="shared" ref="J433" si="158">IF(H433&gt;0,H433/G433*100,0)</f>
        <v>0</v>
      </c>
    </row>
    <row r="434" spans="1:10" x14ac:dyDescent="0.25">
      <c r="A434" s="307">
        <v>4</v>
      </c>
      <c r="B434" s="308"/>
      <c r="C434" s="309"/>
      <c r="D434" s="80" t="s">
        <v>1</v>
      </c>
      <c r="E434" s="120">
        <f t="shared" ref="E434:H435" si="159">SUM(E435)</f>
        <v>0</v>
      </c>
      <c r="F434" s="120">
        <f t="shared" si="159"/>
        <v>500</v>
      </c>
      <c r="G434" s="120">
        <f t="shared" si="159"/>
        <v>1000</v>
      </c>
      <c r="H434" s="120">
        <f t="shared" si="159"/>
        <v>0</v>
      </c>
      <c r="I434" s="121">
        <f t="shared" ref="I434:I450" si="160">IF(H434&gt;0,H434/E434*100,0)</f>
        <v>0</v>
      </c>
      <c r="J434" s="17">
        <f t="shared" ref="J434:J450" si="161">IF(H434&gt;0,H434/G434*100,0)</f>
        <v>0</v>
      </c>
    </row>
    <row r="435" spans="1:10" s="26" customFormat="1" x14ac:dyDescent="0.25">
      <c r="A435" s="47">
        <v>42</v>
      </c>
      <c r="B435" s="48"/>
      <c r="C435" s="49"/>
      <c r="D435" s="82" t="s">
        <v>23</v>
      </c>
      <c r="E435" s="153">
        <f t="shared" si="159"/>
        <v>0</v>
      </c>
      <c r="F435" s="153">
        <f t="shared" si="159"/>
        <v>500</v>
      </c>
      <c r="G435" s="153">
        <f t="shared" si="159"/>
        <v>1000</v>
      </c>
      <c r="H435" s="153">
        <f t="shared" si="159"/>
        <v>0</v>
      </c>
      <c r="I435" s="121">
        <f t="shared" si="160"/>
        <v>0</v>
      </c>
      <c r="J435" s="17">
        <f t="shared" si="161"/>
        <v>0</v>
      </c>
    </row>
    <row r="436" spans="1:10" s="14" customFormat="1" x14ac:dyDescent="0.25">
      <c r="A436" s="58"/>
      <c r="B436" s="59">
        <v>422</v>
      </c>
      <c r="C436" s="60"/>
      <c r="D436" s="58" t="s">
        <v>75</v>
      </c>
      <c r="E436" s="61">
        <f>SUM(E437+E440+E443+E446+E449)</f>
        <v>0</v>
      </c>
      <c r="F436" s="61">
        <f>SUM(F437+F440+F443+F446+F449)</f>
        <v>500</v>
      </c>
      <c r="G436" s="61">
        <f>SUM(G437+G440+G443+G446+G449)</f>
        <v>1000</v>
      </c>
      <c r="H436" s="61">
        <f>SUM(H437+H440+H443+H446+H449)</f>
        <v>0</v>
      </c>
      <c r="I436" s="121">
        <f t="shared" si="160"/>
        <v>0</v>
      </c>
      <c r="J436" s="17">
        <f t="shared" si="161"/>
        <v>0</v>
      </c>
    </row>
    <row r="437" spans="1:10" x14ac:dyDescent="0.25">
      <c r="A437" s="42"/>
      <c r="B437" s="228">
        <v>4221</v>
      </c>
      <c r="C437" s="63"/>
      <c r="D437" s="88" t="s">
        <v>76</v>
      </c>
      <c r="E437" s="64">
        <f>SUM(E438:E439)</f>
        <v>0</v>
      </c>
      <c r="F437" s="64">
        <f>SUM(F438:F439)</f>
        <v>0</v>
      </c>
      <c r="G437" s="64">
        <f>SUM(G438:G439)</f>
        <v>0</v>
      </c>
      <c r="H437" s="64">
        <f>SUM(H438:H439)</f>
        <v>0</v>
      </c>
      <c r="I437" s="254">
        <f t="shared" si="160"/>
        <v>0</v>
      </c>
      <c r="J437" s="254">
        <f t="shared" si="161"/>
        <v>0</v>
      </c>
    </row>
    <row r="438" spans="1:10" x14ac:dyDescent="0.25">
      <c r="A438" s="42"/>
      <c r="B438" s="44"/>
      <c r="C438" s="232">
        <v>42211</v>
      </c>
      <c r="D438" s="230" t="s">
        <v>193</v>
      </c>
      <c r="E438" s="231">
        <v>0</v>
      </c>
      <c r="F438" s="231">
        <v>0</v>
      </c>
      <c r="G438" s="231">
        <v>0</v>
      </c>
      <c r="H438" s="231">
        <v>0</v>
      </c>
      <c r="I438" s="252">
        <f t="shared" si="160"/>
        <v>0</v>
      </c>
      <c r="J438" s="252">
        <f t="shared" si="161"/>
        <v>0</v>
      </c>
    </row>
    <row r="439" spans="1:10" x14ac:dyDescent="0.25">
      <c r="A439" s="42"/>
      <c r="B439" s="44"/>
      <c r="C439" s="233">
        <v>42212</v>
      </c>
      <c r="D439" s="230" t="s">
        <v>194</v>
      </c>
      <c r="E439" s="231">
        <v>0</v>
      </c>
      <c r="F439" s="231">
        <v>0</v>
      </c>
      <c r="G439" s="231">
        <v>0</v>
      </c>
      <c r="H439" s="231">
        <v>0</v>
      </c>
      <c r="I439" s="252">
        <f t="shared" si="160"/>
        <v>0</v>
      </c>
      <c r="J439" s="252">
        <f t="shared" si="161"/>
        <v>0</v>
      </c>
    </row>
    <row r="440" spans="1:10" x14ac:dyDescent="0.25">
      <c r="A440" s="42"/>
      <c r="B440" s="228">
        <v>4222</v>
      </c>
      <c r="C440" s="63"/>
      <c r="D440" s="88" t="s">
        <v>77</v>
      </c>
      <c r="E440" s="64">
        <f>SUM(E441:E442)</f>
        <v>0</v>
      </c>
      <c r="F440" s="64">
        <f>SUM(F441:F442)</f>
        <v>0</v>
      </c>
      <c r="G440" s="64">
        <f>SUM(G441:G442)</f>
        <v>0</v>
      </c>
      <c r="H440" s="64">
        <f>SUM(H441:H442)</f>
        <v>0</v>
      </c>
      <c r="I440" s="254">
        <f t="shared" si="160"/>
        <v>0</v>
      </c>
      <c r="J440" s="254">
        <f t="shared" si="161"/>
        <v>0</v>
      </c>
    </row>
    <row r="441" spans="1:10" x14ac:dyDescent="0.25">
      <c r="A441" s="42"/>
      <c r="B441" s="44"/>
      <c r="C441" s="233">
        <v>42221</v>
      </c>
      <c r="D441" s="230" t="s">
        <v>195</v>
      </c>
      <c r="E441" s="231">
        <v>0</v>
      </c>
      <c r="F441" s="231">
        <v>0</v>
      </c>
      <c r="G441" s="231">
        <v>0</v>
      </c>
      <c r="H441" s="231">
        <v>0</v>
      </c>
      <c r="I441" s="252">
        <f t="shared" si="160"/>
        <v>0</v>
      </c>
      <c r="J441" s="252">
        <f t="shared" si="161"/>
        <v>0</v>
      </c>
    </row>
    <row r="442" spans="1:10" x14ac:dyDescent="0.25">
      <c r="A442" s="42"/>
      <c r="B442" s="44"/>
      <c r="C442" s="233">
        <v>42221</v>
      </c>
      <c r="D442" s="230" t="s">
        <v>196</v>
      </c>
      <c r="E442" s="231">
        <v>0</v>
      </c>
      <c r="F442" s="231">
        <v>0</v>
      </c>
      <c r="G442" s="231">
        <v>0</v>
      </c>
      <c r="H442" s="231">
        <v>0</v>
      </c>
      <c r="I442" s="252">
        <f t="shared" si="160"/>
        <v>0</v>
      </c>
      <c r="J442" s="252">
        <f t="shared" si="161"/>
        <v>0</v>
      </c>
    </row>
    <row r="443" spans="1:10" x14ac:dyDescent="0.25">
      <c r="A443" s="42"/>
      <c r="B443" s="228">
        <v>4223</v>
      </c>
      <c r="C443" s="234"/>
      <c r="D443" s="88" t="s">
        <v>135</v>
      </c>
      <c r="E443" s="64">
        <f>SUM(E444:E445)</f>
        <v>0</v>
      </c>
      <c r="F443" s="64">
        <f>SUM(F444:F445)</f>
        <v>0</v>
      </c>
      <c r="G443" s="64">
        <f>SUM(G444:G445)</f>
        <v>0</v>
      </c>
      <c r="H443" s="64">
        <f>SUM(H444:H445)</f>
        <v>0</v>
      </c>
      <c r="I443" s="254">
        <f t="shared" si="160"/>
        <v>0</v>
      </c>
      <c r="J443" s="254">
        <f t="shared" si="161"/>
        <v>0</v>
      </c>
    </row>
    <row r="444" spans="1:10" x14ac:dyDescent="0.25">
      <c r="A444" s="42"/>
      <c r="B444" s="44"/>
      <c r="C444" s="233">
        <v>42231</v>
      </c>
      <c r="D444" s="230" t="s">
        <v>197</v>
      </c>
      <c r="E444" s="231">
        <v>0</v>
      </c>
      <c r="F444" s="231">
        <v>0</v>
      </c>
      <c r="G444" s="231">
        <v>0</v>
      </c>
      <c r="H444" s="231">
        <v>0</v>
      </c>
      <c r="I444" s="252">
        <f t="shared" si="160"/>
        <v>0</v>
      </c>
      <c r="J444" s="252">
        <f t="shared" si="161"/>
        <v>0</v>
      </c>
    </row>
    <row r="445" spans="1:10" x14ac:dyDescent="0.25">
      <c r="A445" s="42"/>
      <c r="B445" s="44"/>
      <c r="C445" s="233">
        <v>42232</v>
      </c>
      <c r="D445" s="230" t="s">
        <v>198</v>
      </c>
      <c r="E445" s="231">
        <v>0</v>
      </c>
      <c r="F445" s="231">
        <v>0</v>
      </c>
      <c r="G445" s="231">
        <v>0</v>
      </c>
      <c r="H445" s="231">
        <v>0</v>
      </c>
      <c r="I445" s="252">
        <f t="shared" si="160"/>
        <v>0</v>
      </c>
      <c r="J445" s="252">
        <f t="shared" si="161"/>
        <v>0</v>
      </c>
    </row>
    <row r="446" spans="1:10" x14ac:dyDescent="0.25">
      <c r="A446" s="42"/>
      <c r="B446" s="228">
        <v>4226</v>
      </c>
      <c r="C446" s="234"/>
      <c r="D446" s="88" t="s">
        <v>79</v>
      </c>
      <c r="E446" s="64">
        <f>SUM(E447:E448)</f>
        <v>0</v>
      </c>
      <c r="F446" s="64">
        <f>SUM(F447:F448)</f>
        <v>0</v>
      </c>
      <c r="G446" s="64">
        <f>SUM(G447:G448)</f>
        <v>0</v>
      </c>
      <c r="H446" s="64">
        <f>SUM(H447:H448)</f>
        <v>0</v>
      </c>
      <c r="I446" s="254">
        <f t="shared" si="160"/>
        <v>0</v>
      </c>
      <c r="J446" s="254">
        <f t="shared" si="161"/>
        <v>0</v>
      </c>
    </row>
    <row r="447" spans="1:10" x14ac:dyDescent="0.25">
      <c r="A447" s="224"/>
      <c r="B447" s="225"/>
      <c r="C447" s="235">
        <v>42261</v>
      </c>
      <c r="D447" s="236" t="s">
        <v>199</v>
      </c>
      <c r="E447" s="237">
        <v>0</v>
      </c>
      <c r="F447" s="237">
        <v>0</v>
      </c>
      <c r="G447" s="237">
        <v>0</v>
      </c>
      <c r="H447" s="237">
        <v>0</v>
      </c>
      <c r="I447" s="252">
        <f t="shared" si="160"/>
        <v>0</v>
      </c>
      <c r="J447" s="252">
        <f t="shared" si="161"/>
        <v>0</v>
      </c>
    </row>
    <row r="448" spans="1:10" x14ac:dyDescent="0.25">
      <c r="A448" s="224"/>
      <c r="B448" s="225"/>
      <c r="C448" s="235">
        <v>42262</v>
      </c>
      <c r="D448" s="236" t="s">
        <v>200</v>
      </c>
      <c r="E448" s="237">
        <v>0</v>
      </c>
      <c r="F448" s="237">
        <v>0</v>
      </c>
      <c r="G448" s="237">
        <v>0</v>
      </c>
      <c r="H448" s="237">
        <v>0</v>
      </c>
      <c r="I448" s="252">
        <f t="shared" si="160"/>
        <v>0</v>
      </c>
      <c r="J448" s="252">
        <f t="shared" si="161"/>
        <v>0</v>
      </c>
    </row>
    <row r="449" spans="1:10" x14ac:dyDescent="0.25">
      <c r="A449" s="42"/>
      <c r="B449" s="228">
        <v>4227</v>
      </c>
      <c r="C449" s="234"/>
      <c r="D449" s="88" t="s">
        <v>80</v>
      </c>
      <c r="E449" s="64">
        <f>SUM(E450)</f>
        <v>0</v>
      </c>
      <c r="F449" s="64">
        <f>SUM(F450)</f>
        <v>500</v>
      </c>
      <c r="G449" s="64">
        <f>SUM(G450)</f>
        <v>1000</v>
      </c>
      <c r="H449" s="64">
        <f>SUM(H450)</f>
        <v>0</v>
      </c>
      <c r="I449" s="254">
        <f t="shared" si="160"/>
        <v>0</v>
      </c>
      <c r="J449" s="254">
        <f t="shared" si="161"/>
        <v>0</v>
      </c>
    </row>
    <row r="450" spans="1:10" ht="15.75" thickBot="1" x14ac:dyDescent="0.3">
      <c r="A450" s="45"/>
      <c r="B450" s="46"/>
      <c r="C450" s="238">
        <v>42273</v>
      </c>
      <c r="D450" s="239" t="s">
        <v>201</v>
      </c>
      <c r="E450" s="240"/>
      <c r="F450" s="240">
        <v>500</v>
      </c>
      <c r="G450" s="240">
        <v>1000</v>
      </c>
      <c r="H450" s="240">
        <v>0</v>
      </c>
      <c r="I450" s="273">
        <f t="shared" si="160"/>
        <v>0</v>
      </c>
      <c r="J450" s="274">
        <f t="shared" si="161"/>
        <v>0</v>
      </c>
    </row>
  </sheetData>
  <mergeCells count="68">
    <mergeCell ref="A12:D12"/>
    <mergeCell ref="A23:D23"/>
    <mergeCell ref="A31:D31"/>
    <mergeCell ref="A38:D38"/>
    <mergeCell ref="A46:D46"/>
    <mergeCell ref="A13:D13"/>
    <mergeCell ref="A17:D17"/>
    <mergeCell ref="A24:D24"/>
    <mergeCell ref="A25:D25"/>
    <mergeCell ref="A26:D26"/>
    <mergeCell ref="A27:D27"/>
    <mergeCell ref="A28:D28"/>
    <mergeCell ref="A41:D41"/>
    <mergeCell ref="A42:D42"/>
    <mergeCell ref="A370:C370"/>
    <mergeCell ref="A197:J197"/>
    <mergeCell ref="A201:C201"/>
    <mergeCell ref="A202:C202"/>
    <mergeCell ref="A203:C203"/>
    <mergeCell ref="A369:C369"/>
    <mergeCell ref="A204:C204"/>
    <mergeCell ref="A254:C254"/>
    <mergeCell ref="A255:C255"/>
    <mergeCell ref="A359:C359"/>
    <mergeCell ref="A360:C360"/>
    <mergeCell ref="A198:J198"/>
    <mergeCell ref="A199:D199"/>
    <mergeCell ref="A200:D200"/>
    <mergeCell ref="A398:C398"/>
    <mergeCell ref="A433:C433"/>
    <mergeCell ref="A434:C434"/>
    <mergeCell ref="A379:C379"/>
    <mergeCell ref="A380:C380"/>
    <mergeCell ref="A415:C415"/>
    <mergeCell ref="A416:C416"/>
    <mergeCell ref="A397:C397"/>
    <mergeCell ref="A7:J7"/>
    <mergeCell ref="D179:J179"/>
    <mergeCell ref="A187:J187"/>
    <mergeCell ref="A44:J44"/>
    <mergeCell ref="A45:J45"/>
    <mergeCell ref="A86:J86"/>
    <mergeCell ref="A18:D18"/>
    <mergeCell ref="A11:J11"/>
    <mergeCell ref="A22:J22"/>
    <mergeCell ref="A8:J8"/>
    <mergeCell ref="A10:J10"/>
    <mergeCell ref="A14:D14"/>
    <mergeCell ref="A15:D15"/>
    <mergeCell ref="A16:D16"/>
    <mergeCell ref="A19:D19"/>
    <mergeCell ref="A20:D20"/>
    <mergeCell ref="A189:D189"/>
    <mergeCell ref="A30:J30"/>
    <mergeCell ref="A33:D33"/>
    <mergeCell ref="A34:D34"/>
    <mergeCell ref="A152:J152"/>
    <mergeCell ref="A154:D154"/>
    <mergeCell ref="A35:D35"/>
    <mergeCell ref="A37:K37"/>
    <mergeCell ref="A39:D39"/>
    <mergeCell ref="A87:D87"/>
    <mergeCell ref="A153:D153"/>
    <mergeCell ref="A188:D188"/>
    <mergeCell ref="A88:D88"/>
    <mergeCell ref="A47:D47"/>
    <mergeCell ref="A32:D32"/>
    <mergeCell ref="A40:D40"/>
  </mergeCells>
  <printOptions horizontalCentered="1"/>
  <pageMargins left="0.31496062992125984" right="0.11811023622047245" top="0.35433070866141736" bottom="0.35433070866141736" header="0.31496062992125984" footer="0.31496062992125984"/>
  <pageSetup paperSize="9" scale="88" fitToHeight="0" orientation="landscape" r:id="rId1"/>
  <rowBreaks count="6" manualBreakCount="6">
    <brk id="85" max="8" man="1"/>
    <brk id="122" max="8" man="1"/>
    <brk id="151" max="8" man="1"/>
    <brk id="186" max="8" man="1"/>
    <brk id="266" max="8" man="1"/>
    <brk id="3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OPĆI I POSEBNI DIO</vt:lpstr>
      <vt:lpstr>'OPĆI I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potocic tuheljski</cp:lastModifiedBy>
  <cp:lastPrinted>2026-02-18T07:04:36Z</cp:lastPrinted>
  <dcterms:created xsi:type="dcterms:W3CDTF">2022-08-12T12:51:27Z</dcterms:created>
  <dcterms:modified xsi:type="dcterms:W3CDTF">2026-02-20T07:37:40Z</dcterms:modified>
</cp:coreProperties>
</file>